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พัสดุ2019\งบลงทุน62\สนามหญ้าเทียม15ล้าน\ขึ้นTOR3\"/>
    </mc:Choice>
  </mc:AlternateContent>
  <bookViews>
    <workbookView xWindow="0" yWindow="0" windowWidth="21600" windowHeight="9735" activeTab="2"/>
  </bookViews>
  <sheets>
    <sheet name="ปร.6" sheetId="1" r:id="rId1"/>
    <sheet name="ปร.5ก" sheetId="4" r:id="rId2"/>
    <sheet name="ปร.4ก" sheetId="14" r:id="rId3"/>
    <sheet name="ปร.5ข" sheetId="2" r:id="rId4"/>
    <sheet name="ปร.4ข" sheetId="15" r:id="rId5"/>
  </sheets>
  <definedNames>
    <definedName name="_xlnm.Print_Area" localSheetId="2">ปร.4ก!$A$1:$J$88</definedName>
    <definedName name="_xlnm.Print_Titles" localSheetId="2">ปร.4ก!$A:$I,ปร.4ก!$1:$6</definedName>
    <definedName name="_xlnm.Print_Titles" localSheetId="4">ปร.4ข!$A:$I,ปร.4ข!$1:$6</definedName>
  </definedNames>
  <calcPr calcId="152511"/>
</workbook>
</file>

<file path=xl/calcChain.xml><?xml version="1.0" encoding="utf-8"?>
<calcChain xmlns="http://schemas.openxmlformats.org/spreadsheetml/2006/main">
  <c r="H12" i="2" l="1"/>
  <c r="F12" i="2"/>
  <c r="F16" i="15" l="1"/>
  <c r="F10" i="15"/>
  <c r="F11" i="15"/>
  <c r="F9" i="15"/>
  <c r="H44" i="14" l="1"/>
  <c r="F44" i="14"/>
  <c r="I44" i="14" l="1"/>
  <c r="H16" i="15"/>
  <c r="I16" i="15" s="1"/>
  <c r="H11" i="15"/>
  <c r="I11" i="15" s="1"/>
  <c r="H10" i="15"/>
  <c r="I10" i="15" s="1"/>
  <c r="H9" i="15"/>
  <c r="I9" i="15" s="1"/>
  <c r="F23" i="15"/>
  <c r="I23" i="15" l="1"/>
  <c r="H80" i="14" l="1"/>
  <c r="F80" i="14"/>
  <c r="H79" i="14"/>
  <c r="F79" i="14"/>
  <c r="H78" i="14"/>
  <c r="F78" i="14"/>
  <c r="H77" i="14"/>
  <c r="F77" i="14"/>
  <c r="H76" i="14"/>
  <c r="F76" i="14"/>
  <c r="H75" i="14"/>
  <c r="F75" i="14"/>
  <c r="H74" i="14"/>
  <c r="F74" i="14"/>
  <c r="H73" i="14"/>
  <c r="F73" i="14"/>
  <c r="H69" i="14"/>
  <c r="F69" i="14"/>
  <c r="H68" i="14"/>
  <c r="F68" i="14"/>
  <c r="H67" i="14"/>
  <c r="F67" i="14"/>
  <c r="H66" i="14"/>
  <c r="F66" i="14"/>
  <c r="H65" i="14"/>
  <c r="F65" i="14"/>
  <c r="H64" i="14"/>
  <c r="F64" i="14"/>
  <c r="H61" i="14"/>
  <c r="F61" i="14"/>
  <c r="H60" i="14"/>
  <c r="F60" i="14"/>
  <c r="H58" i="14"/>
  <c r="F58" i="14"/>
  <c r="H57" i="14"/>
  <c r="F57" i="14"/>
  <c r="H51" i="14"/>
  <c r="F51" i="14"/>
  <c r="H47" i="14"/>
  <c r="F47" i="14"/>
  <c r="I47" i="14" s="1"/>
  <c r="J55" i="14" s="1"/>
  <c r="H46" i="14"/>
  <c r="F46" i="14"/>
  <c r="H45" i="14"/>
  <c r="F45" i="14"/>
  <c r="H43" i="14"/>
  <c r="F43" i="14"/>
  <c r="F8" i="14"/>
  <c r="H40" i="14"/>
  <c r="F40" i="14"/>
  <c r="H39" i="14"/>
  <c r="F39" i="14"/>
  <c r="H38" i="14"/>
  <c r="F38" i="14"/>
  <c r="H37" i="14"/>
  <c r="F37" i="14"/>
  <c r="H36" i="14"/>
  <c r="F36" i="14"/>
  <c r="H34" i="14"/>
  <c r="F34" i="14"/>
  <c r="H32" i="14"/>
  <c r="F32" i="14"/>
  <c r="H29" i="14"/>
  <c r="H30" i="14" s="1"/>
  <c r="H8" i="14" s="1"/>
  <c r="F29" i="14"/>
  <c r="F30" i="14" s="1"/>
  <c r="F55" i="14" l="1"/>
  <c r="F10" i="14" s="1"/>
  <c r="I69" i="14"/>
  <c r="I78" i="14"/>
  <c r="I34" i="14"/>
  <c r="I76" i="14"/>
  <c r="I40" i="14"/>
  <c r="I68" i="14"/>
  <c r="I37" i="14"/>
  <c r="I46" i="14"/>
  <c r="I74" i="14"/>
  <c r="I73" i="14"/>
  <c r="I79" i="14"/>
  <c r="I60" i="14"/>
  <c r="I77" i="14"/>
  <c r="F62" i="14"/>
  <c r="F11" i="14" s="1"/>
  <c r="F71" i="14"/>
  <c r="F12" i="14" s="1"/>
  <c r="F41" i="14"/>
  <c r="F9" i="14" s="1"/>
  <c r="H62" i="14"/>
  <c r="H11" i="14" s="1"/>
  <c r="I75" i="14"/>
  <c r="I66" i="14"/>
  <c r="I58" i="14"/>
  <c r="H71" i="14"/>
  <c r="H12" i="14" s="1"/>
  <c r="I29" i="14"/>
  <c r="I30" i="14" s="1"/>
  <c r="I65" i="14"/>
  <c r="I38" i="14"/>
  <c r="H41" i="14"/>
  <c r="I39" i="14"/>
  <c r="H55" i="14"/>
  <c r="H10" i="14" s="1"/>
  <c r="I51" i="14"/>
  <c r="J51" i="14" s="1"/>
  <c r="F81" i="14"/>
  <c r="F13" i="14" s="1"/>
  <c r="I36" i="14"/>
  <c r="I45" i="14"/>
  <c r="I67" i="14"/>
  <c r="H81" i="14"/>
  <c r="H13" i="14" s="1"/>
  <c r="I80" i="14"/>
  <c r="I57" i="14"/>
  <c r="I64" i="14"/>
  <c r="I61" i="14"/>
  <c r="I43" i="14"/>
  <c r="I8" i="14"/>
  <c r="I32" i="14"/>
  <c r="I81" i="14" l="1"/>
  <c r="I12" i="14"/>
  <c r="I13" i="14"/>
  <c r="I41" i="14"/>
  <c r="J41" i="14"/>
  <c r="H9" i="14"/>
  <c r="H16" i="14" s="1"/>
  <c r="I9" i="14"/>
  <c r="I11" i="14"/>
  <c r="F16" i="14"/>
  <c r="I71" i="14"/>
  <c r="J71" i="14"/>
  <c r="I10" i="14"/>
  <c r="J81" i="14"/>
  <c r="I55" i="14"/>
  <c r="I62" i="14"/>
  <c r="J62" i="14" s="1"/>
  <c r="I16" i="14" l="1"/>
  <c r="E11" i="4" s="1"/>
  <c r="J16" i="14"/>
  <c r="E16" i="4" l="1"/>
  <c r="G16" i="4" s="1"/>
  <c r="G23" i="4" s="1"/>
  <c r="B20" i="1" l="1"/>
  <c r="H23" i="2"/>
  <c r="B25" i="4" l="1"/>
  <c r="E18" i="1"/>
  <c r="B24" i="2"/>
</calcChain>
</file>

<file path=xl/sharedStrings.xml><?xml version="1.0" encoding="utf-8"?>
<sst xmlns="http://schemas.openxmlformats.org/spreadsheetml/2006/main" count="268" uniqueCount="167">
  <si>
    <t>แบบสรุปราคากลางงานก่อสร้าง</t>
  </si>
  <si>
    <t>แบบ ปร.6</t>
  </si>
  <si>
    <t>โครงการ/งานก่อสร้าง</t>
  </si>
  <si>
    <t>สถานที่ก่อสร้าง</t>
  </si>
  <si>
    <t xml:space="preserve">แบบเลขที่ </t>
  </si>
  <si>
    <t>เจ้าของอาคาร</t>
  </si>
  <si>
    <t>ลำดับที่</t>
  </si>
  <si>
    <t>รายการ</t>
  </si>
  <si>
    <t>ค่าก่อสร้าง</t>
  </si>
  <si>
    <t>หมายเหตุ</t>
  </si>
  <si>
    <t>รวมค่าก่อสร้างทั้งโครงการ</t>
  </si>
  <si>
    <t>แบบ  ปร.5(ข)</t>
  </si>
  <si>
    <t>แบบสรุปค่าครุภัณฑ์จัดซื้อ</t>
  </si>
  <si>
    <t>แบบเลขที่</t>
  </si>
  <si>
    <t>รวมราคาก่อสร้าง</t>
  </si>
  <si>
    <t>บาท</t>
  </si>
  <si>
    <t>ภาษี มูลค่าเพิ่ม</t>
  </si>
  <si>
    <t>ค่างาน(บาท)</t>
  </si>
  <si>
    <t>สรุป</t>
  </si>
  <si>
    <t>ที่</t>
  </si>
  <si>
    <t>จำนวน</t>
  </si>
  <si>
    <t>หน่วย</t>
  </si>
  <si>
    <t>ค่าวัสดุ</t>
  </si>
  <si>
    <t>ค่าแรงงาน</t>
  </si>
  <si>
    <t>รวมเป็นเงิน</t>
  </si>
  <si>
    <t>หน่วยละ</t>
  </si>
  <si>
    <t xml:space="preserve"> </t>
  </si>
  <si>
    <t>รวมงานครุภัณฑ์</t>
  </si>
  <si>
    <t>แบบ ปร.5 (ก)</t>
  </si>
  <si>
    <t>แบบสรุปค่าก่อสร้าง</t>
  </si>
  <si>
    <t>ค่าวัสดุและแรงงาน</t>
  </si>
  <si>
    <t>Factor F</t>
  </si>
  <si>
    <t>รวมค่าก่อสร้าง</t>
  </si>
  <si>
    <t>ดอกเบี้ยเงินกู้</t>
  </si>
  <si>
    <t>ค่าภาษีมูลค่าเพิ่ม</t>
  </si>
  <si>
    <t>รวมค่าก่อสร้างเป็นเงินทั้งสิ้นประมาณ</t>
  </si>
  <si>
    <t>ลบ.ม.</t>
  </si>
  <si>
    <t>ตร.ม.</t>
  </si>
  <si>
    <t>ชุด</t>
  </si>
  <si>
    <t>ท่อน</t>
  </si>
  <si>
    <t>กก.</t>
  </si>
  <si>
    <t>งานครุภัณฑ์</t>
  </si>
  <si>
    <t>รวมค่าวัสดุและแรงงาน</t>
  </si>
  <si>
    <t>เงินจ่ายล่วงหน้า</t>
  </si>
  <si>
    <t>-</t>
  </si>
  <si>
    <t>ม.</t>
  </si>
  <si>
    <t>แผ่น</t>
  </si>
  <si>
    <t>เงื่อนไขการใช้ตาราง Factor F</t>
  </si>
  <si>
    <t>กลุ่มงาน/งานอาคารสถานที่</t>
  </si>
  <si>
    <t>สรุปราคาค่าก่อสร้างประมาณ</t>
  </si>
  <si>
    <t>ตัว</t>
  </si>
  <si>
    <t>งานปรับปรุงสนามฟุตบอลเป็นหญ้าเทียม</t>
  </si>
  <si>
    <t>โรงเรียนกีฬาจังหวัดชลบุรี ต.หนองไม้แดง อ.เมือง จ.ชลบุรี</t>
  </si>
  <si>
    <t>โรงเรียนกีฬาจังหวัดชลบุรี</t>
  </si>
  <si>
    <t xml:space="preserve">สถานที่ก่อสร้าง   โรงเรียนกีฬาจังหวัดชลบุรี </t>
  </si>
  <si>
    <t xml:space="preserve">เจ้าของโครงการ  โรงเรียนกีฬาจังหวัดชลบุรี </t>
  </si>
  <si>
    <t>สถานที่ก่อสร้าง    โรงเรียนกีฬาจังหวัดชลบุรี</t>
  </si>
  <si>
    <t>เจ้าของโครงการ   โรงเรียนกีฬาจังหวัดชลบุรี</t>
  </si>
  <si>
    <t>หมวดงานเตรียมพื้นที่</t>
  </si>
  <si>
    <t xml:space="preserve"> - งานลอกหญ้าจริงพร้อมดินเดิมออกและปรับระดับดินเดิมพร้อมบดอัดแน่น </t>
  </si>
  <si>
    <t>รวมหมวดงานเตรียมพื้นที่</t>
  </si>
  <si>
    <t>หมวดงานระบบท่อระบายน้ำ HDPE</t>
  </si>
  <si>
    <t xml:space="preserve"> - ท่อ HDPE ชนิดผนังคู่ PERFORATED ขนาด Ø 6" </t>
  </si>
  <si>
    <t xml:space="preserve">   NOMINAL STIFFNESS CLASS : SN.8 (PREN 13476-1)</t>
  </si>
  <si>
    <t xml:space="preserve"> - ท่อ HDPE ชนิดผนังคู่ PERFORATED ขนาด Ø 8" </t>
  </si>
  <si>
    <t xml:space="preserve"> - สามทาง ขนาด 8" CLASS : SN.8</t>
  </si>
  <si>
    <t xml:space="preserve"> - งานข้อต่อตรงท่อ HDPE ชนิดผนังคู่ ขนาด 6"</t>
  </si>
  <si>
    <t xml:space="preserve"> - งานข้อต่อตรงท่อ HDPE ชนิดผนังคู่ ขนาด 8"</t>
  </si>
  <si>
    <t xml:space="preserve"> - งานแผ่น GEOTEXTILE ชนิด PS140 (พันรอบท่อ HDPE)</t>
  </si>
  <si>
    <t xml:space="preserve"> - งานแผ่น GEOTEXTILE ชนิด PS140 (ปูเต็มพื้นที่)</t>
  </si>
  <si>
    <t>รวมหมวดงานระบบท่อระบายน้ำ HDPE</t>
  </si>
  <si>
    <t>หมวดงานพื้นสนามฟุตบอล</t>
  </si>
  <si>
    <t xml:space="preserve"> - หินเกล็ด ขนาด 3/8" บดอัด หนา 15 ซม.</t>
  </si>
  <si>
    <t xml:space="preserve"> - ขอบคันหินสำเร็จรูป ขนาด 15x30x100 ซม.</t>
  </si>
  <si>
    <t xml:space="preserve"> ความหนาไม่น้อยกว่า 230-270 ไมครอน ปริมาณเส้นใย 15,000 ดีเท็กซ์ </t>
  </si>
  <si>
    <t xml:space="preserve"> ความกว้างของแถวทอ 3/4" น้ำหนักรวมไม่น้อยกว่า 1,949 กรัมต่อตารางเมตร</t>
  </si>
  <si>
    <t xml:space="preserve"> วัสดุเคลือบด้านหลังชนิดใยสังเคราะห์น้ำซึมผ่านได้ พร้อมเส้นขาวและอุปกรณ์</t>
  </si>
  <si>
    <t xml:space="preserve"> - หญ้าเทียมเอนกประสงค์ ความสูง 1.0 ซม. (Monofilament Curl)</t>
  </si>
  <si>
    <t xml:space="preserve"> ความหนาไม่น้อยกว่า 120-180 ไมครอน ปริมาณเส้นใย 8,000 ดีเท็กซ์ </t>
  </si>
  <si>
    <t xml:space="preserve"> ความกว้างของแถวทอ 3/16" น้ำหนักรวมไม่น้อยกว่า 2,273 กรัมต่อตารางเมตร</t>
  </si>
  <si>
    <t xml:space="preserve"> วัสดุเคลือบด้านหลังสีเขียวชนิดลดความร้อน</t>
  </si>
  <si>
    <t>รวมหมวดงานพื้นสนามฟุตบอล</t>
  </si>
  <si>
    <t>หมวดงานปรับปรุงรั้วเหล็กรอบสนามฟุตบอล</t>
  </si>
  <si>
    <t xml:space="preserve"> - รื้อตะแกรงรั้วเหล็กเดิมทิ้งพร้อมขัดลอกสีเสาเดิมและทำความสะอาด</t>
  </si>
  <si>
    <t xml:space="preserve"> - ลวดตาข่ายถักแบบสี่เหลี่ยมขนมเปียกปูน ช่องตาข่าย ขนาด 2"</t>
  </si>
  <si>
    <t xml:space="preserve"> เส้นลวด Ø 3 มม. เบอร์ 11 </t>
  </si>
  <si>
    <t xml:space="preserve"> - ทาสีรองพื้นกันสนิม (ทา 1 รอบ)</t>
  </si>
  <si>
    <t xml:space="preserve"> - ทาสีน้ำมัน (ทา 2 รอบ)</t>
  </si>
  <si>
    <t>รวมหมวดงานปรับปรุงรั้วสนามเดิมพร้อมทาสีใหม่</t>
  </si>
  <si>
    <t>หมวดงานปรับปรุงรางระบายน้ำ 159 เมตร</t>
  </si>
  <si>
    <t>157 เมตร</t>
  </si>
  <si>
    <t xml:space="preserve"> - ดินขุดรางระบายน้ำแล้วถมคืน ดินทั่วไป</t>
  </si>
  <si>
    <t xml:space="preserve"> - ทรายหยาบรองพื้น</t>
  </si>
  <si>
    <t xml:space="preserve"> - คอนกรีตหยาบ (ST. - 180 KSC.)</t>
  </si>
  <si>
    <t xml:space="preserve"> - รางระบายน้ำสำเร็จรูปแบบลิ้นราง ขนาด 0.4 x 0.4 x 2 ม. </t>
  </si>
  <si>
    <t xml:space="preserve"> - ฝาตะแกรงเหล็กปิดรางระบายน้ำชุบกัลวาไนซ์ ขนาด 0.46 x 0.05 x 1 ม. </t>
  </si>
  <si>
    <t>ฝา</t>
  </si>
  <si>
    <t>รวมหมวดงานปรับปรุงรางระบายน้ำ</t>
  </si>
  <si>
    <t xml:space="preserve"> - เหล็กแป๊ปดำ  Ø 2"x3.2 mm. </t>
  </si>
  <si>
    <t xml:space="preserve"> - เหล็กฉาก 65 x 65 x 6 mm. </t>
  </si>
  <si>
    <t xml:space="preserve"> - เหล็กฉาก 75 x 75 x 6 mm. </t>
  </si>
  <si>
    <t xml:space="preserve"> - เหล็กแผ่น dai. 4"x4.5 mm.</t>
  </si>
  <si>
    <t xml:space="preserve"> - พื้นไม้เทียม ขนาด 1" x 6" x 3.00 m. </t>
  </si>
  <si>
    <t xml:space="preserve"> - สกรูเกลียวปลายสว่าน 45 มม.</t>
  </si>
  <si>
    <t xml:space="preserve"> - งานทาสีกันสนิม (ทา 1 รอบ) </t>
  </si>
  <si>
    <t xml:space="preserve"> - งานสีน้ำมัน (ทา 2 รอบ) </t>
  </si>
  <si>
    <t>สรุปงานก่อสร้างปรับปรุงสนามฟุตบอลเป็นหญ้าเทียม</t>
  </si>
  <si>
    <t>รวม</t>
  </si>
  <si>
    <t>หมวดงานปรับปรุงรางระบายน้ำ</t>
  </si>
  <si>
    <t>หมวดงานประตูประตูบานเฟี้ยมเหล็ก</t>
  </si>
  <si>
    <t>รวมค่าวัสดุและค่าแรงงาน</t>
  </si>
  <si>
    <t>หมวดงานอัฒจันทร์ ขนาด 4x1.95 เมตร จำนวน 4 ชุด</t>
  </si>
  <si>
    <t>รวมหมวดงานอัฒจันทร์</t>
  </si>
  <si>
    <t>หมวดงานอัฒจันทร์</t>
  </si>
  <si>
    <t>หมวดงานครุภัณฑ์</t>
  </si>
  <si>
    <t xml:space="preserve"> โครงทำด้วยเหล็กเชื่อมดัดโค้ง เคลือบกันสนิม</t>
  </si>
  <si>
    <t xml:space="preserve"> หลังคาโพลีคาบอเนตหนา 6 มม. โครงเหล็กเคลือบกันสนิม</t>
  </si>
  <si>
    <t xml:space="preserve"> ที่นั่งเป็นไม้เนื้อแข็งหนา 18 มม. เคลือบผิวมันเงา</t>
  </si>
  <si>
    <t xml:space="preserve"> มีล้อเหล็ก เส้นผ่าศูนย์กลาง 4" </t>
  </si>
  <si>
    <t xml:space="preserve"> ป้ายกล่องชื่อทีม พร้อมคะแนนขนาด 2x1.2 เมตร</t>
  </si>
  <si>
    <t xml:space="preserve"> ชุดตัวเลขแสดงคะแนน สีแดง LED ขนาด 40 ซม.</t>
  </si>
  <si>
    <t xml:space="preserve"> ชุดตัวเลขแสดงเวลา สีส้ม LED ขนาด 30 ซม.</t>
  </si>
  <si>
    <t xml:space="preserve"> ป้อนชื่อทีมตัวอักษรภาษาอังกฤษได้ 7 ตัวอักษร สูง 30 ซม.</t>
  </si>
  <si>
    <t xml:space="preserve"> ควบคุมด้วยเครื่องควบคุมไร้สาย ภายในระยะ 500-1000 เมตร</t>
  </si>
  <si>
    <t xml:space="preserve"> พร้อมขาตั้งแบบล้อเลื่อน</t>
  </si>
  <si>
    <t>เสามุมธง</t>
  </si>
  <si>
    <t>เก้าอี้ผู้เล่นสำรอง ขนาด 0.8x4.2x2.2 เมตร สำเร็จรูป</t>
  </si>
  <si>
    <t xml:space="preserve"> สกอร์บอร์ด ขนาด 3.2x1.2 เมตร ใช้งานกลางแจ้ง ทนแดด ทนฝน</t>
  </si>
  <si>
    <t>รวมหมวดครุภัณฑ์</t>
  </si>
  <si>
    <t>เสาประตูโกล์ฟุตบอลขนาดมาตราฐาน 11 คน พร้อมตาข่าย</t>
  </si>
  <si>
    <t>ขนออกไป</t>
  </si>
  <si>
    <t xml:space="preserve"> - เคลียปรับพื้นที่สำหรับทำรางระบายน้ำ </t>
  </si>
  <si>
    <t>งานปรับปรุงสนามฟุตบอลเป็นหญ้าเทียม โรงเรียนกีฬาจังหวัดชลบุรี  1 แห่ง</t>
  </si>
  <si>
    <t>งานปรับปรุงสนามฟุตบอลเป็นหญ้าเทียม โรงเรียนกีฬาจังหวัดชลบุรี 1 แห่ง</t>
  </si>
  <si>
    <t xml:space="preserve">รายการประมาณราคาค่าก่อสร้าง       งานปรับปรุงสนามฟุตบอลเป็นหญ้าเทียม โรงเรียนกีฬาจังหวัดชลบุรี 1 แห่ง                            </t>
  </si>
  <si>
    <t xml:space="preserve"> - ทรายหยาบปรับเรียบ หนา 1 ซม.</t>
  </si>
  <si>
    <t xml:space="preserve"> - ทรายล้าง(ละเอียด)ปรับเรียบ หนา 3 ซม.</t>
  </si>
  <si>
    <t>รวมค่าก่อสร้างเป็นเงินทั้งสิ้น</t>
  </si>
  <si>
    <t>ที่แนบ จำนวน  4    หน้า</t>
  </si>
  <si>
    <t xml:space="preserve">รายการประมาณราคาค่าก่อสร้าง   งานปรับปรุงสนามฟุตบอลเป็นหญ้าเทียม โรงเรียนกีฬาจังหวัดชลบุรี 1 แห่ง                                                             </t>
  </si>
  <si>
    <t>แผ่นที่ 1/1</t>
  </si>
  <si>
    <t xml:space="preserve"> แบบ ปร.4  (ข)</t>
  </si>
  <si>
    <t>หน่วยละ (บาท)</t>
  </si>
  <si>
    <t>เป็นเงิน</t>
  </si>
  <si>
    <t>หน่วยละ(บาท)</t>
  </si>
  <si>
    <t xml:space="preserve">แบบ ปร.4 (ก)                                                           </t>
  </si>
  <si>
    <t xml:space="preserve">แบบ ปร.4   (ก)            </t>
  </si>
  <si>
    <t>แบบ ปร.4 และ ปร.5          ที่แนบ จำนวน 7  แผ่น</t>
  </si>
  <si>
    <t>ประเมินราคาโดย บริษัท/หจก./ร้าน/............................................................................</t>
  </si>
  <si>
    <t>วันที่ ……………………………………………</t>
  </si>
  <si>
    <t>คำนวณราคา</t>
  </si>
  <si>
    <t>เมื่อวันที่……………………………………</t>
  </si>
  <si>
    <t>แบบ  ปร.4  (ข) ที่แนบ       จำนวน  1  หน้า</t>
  </si>
  <si>
    <t>วันที่  ...........................................</t>
  </si>
  <si>
    <t xml:space="preserve">คำนวณราคาเมื่อวันที่   ……………………………………………………..  </t>
  </si>
  <si>
    <t>ลงชื่อ</t>
  </si>
  <si>
    <t>………………………………………………………………</t>
  </si>
  <si>
    <t>ผู้เสนอราคา</t>
  </si>
  <si>
    <t>(..................................................................)</t>
  </si>
  <si>
    <t>ตำแหน่ง...................................................</t>
  </si>
  <si>
    <t>ประทับตรายาง (ถ้ามี)</t>
  </si>
  <si>
    <t>……………….................................…</t>
  </si>
  <si>
    <t>(.........................................................................)</t>
  </si>
  <si>
    <t>(....................................................................................)</t>
  </si>
  <si>
    <t>………………………………..........................................……</t>
  </si>
  <si>
    <t xml:space="preserve">คำนวณราคาเมื่อวันที่   ......................................................  </t>
  </si>
  <si>
    <t xml:space="preserve"> - หญ้าเทียมมาตราฐานฟีฟ่า ความสูง 6 ซม.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</si>
</sst>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#,##0\ &quot;DM&quot;;[Red]\-#,##0\ &quot;DM&quot;"/>
    <numFmt numFmtId="190" formatCode="&quot;\&quot;#,##0;[Red]&quot;\&quot;\-#,##0"/>
    <numFmt numFmtId="191" formatCode="_ * #,##0.00_ ;_ * \-#,##0.00_ ;_ * &quot;-&quot;??_ ;_ @_ "/>
    <numFmt numFmtId="192" formatCode="_ * #,##0_ ;_ * \-#,##0_ ;_ * &quot;-&quot;_ ;_ @_ "/>
    <numFmt numFmtId="193" formatCode="&quot;฿&quot;\t#,##0_);\(&quot;฿&quot;\t#,##0\)"/>
    <numFmt numFmtId="194" formatCode="\t0.00E+00"/>
    <numFmt numFmtId="195" formatCode="#,##0.0_);\(#,##0.0\)"/>
    <numFmt numFmtId="196" formatCode="\ว\ว\/\ด\ด\/\ป\ป"/>
    <numFmt numFmtId="197" formatCode="0.0&quot;  &quot;"/>
    <numFmt numFmtId="198" formatCode="#,##0\ &quot;F&quot;;[Red]\-#,##0\ &quot;F&quot;"/>
    <numFmt numFmtId="199" formatCode="dd\-mmm\-yy_)"/>
    <numFmt numFmtId="200" formatCode="0.0000"/>
    <numFmt numFmtId="201" formatCode="_-* #,##0.00_-;\-* #,##0.00_-;_-* &quot;-&quot;?_-;_-@_-"/>
  </numFmts>
  <fonts count="41"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b/>
      <sz val="15"/>
      <color indexed="8"/>
      <name val="TH SarabunPSK"/>
      <family val="2"/>
    </font>
    <font>
      <sz val="8"/>
      <name val="Tahoma"/>
      <family val="2"/>
      <charset val="222"/>
    </font>
    <font>
      <sz val="16"/>
      <name val="TH SarabunPSK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BrowalliaUPC"/>
      <family val="2"/>
      <charset val="222"/>
    </font>
    <font>
      <sz val="14"/>
      <name val="SV Rojchana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  <charset val="222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charset val="136"/>
    </font>
    <font>
      <sz val="10"/>
      <color indexed="8"/>
      <name val="Arial"/>
      <family val="2"/>
    </font>
    <font>
      <b/>
      <sz val="12"/>
      <name val="Arial"/>
      <family val="2"/>
    </font>
    <font>
      <sz val="14"/>
      <name val="Cordia New"/>
      <family val="3"/>
    </font>
    <font>
      <sz val="14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Angsana New"/>
      <family val="1"/>
    </font>
    <font>
      <sz val="14"/>
      <name val="Cordia New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u/>
      <sz val="14"/>
      <name val="TH SarabunPSK"/>
      <family val="2"/>
    </font>
    <font>
      <sz val="16"/>
      <color rgb="FFFF0000"/>
      <name val="TH SarabunPSK"/>
      <family val="2"/>
    </font>
    <font>
      <sz val="14"/>
      <name val="AngsanaUPC"/>
      <family val="1"/>
    </font>
    <font>
      <sz val="16"/>
      <name val="TH SarabunIT๙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7">
    <xf numFmtId="0" fontId="0" fillId="0" borderId="0"/>
    <xf numFmtId="0" fontId="14" fillId="0" borderId="0">
      <alignment vertical="center"/>
    </xf>
    <xf numFmtId="190" fontId="15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2" fontId="12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8" fillId="0" borderId="0"/>
    <xf numFmtId="0" fontId="19" fillId="0" borderId="0"/>
    <xf numFmtId="9" fontId="12" fillId="2" borderId="0"/>
    <xf numFmtId="0" fontId="12" fillId="0" borderId="0" applyFill="0" applyBorder="0" applyAlignment="0"/>
    <xf numFmtId="195" fontId="16" fillId="0" borderId="0" applyFill="0" applyBorder="0" applyAlignment="0"/>
    <xf numFmtId="0" fontId="20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196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95" fontId="16" fillId="0" borderId="0" applyFont="0" applyFill="0" applyBorder="0" applyAlignment="0" applyProtection="0"/>
    <xf numFmtId="14" fontId="22" fillId="0" borderId="0" applyFill="0" applyBorder="0" applyAlignment="0"/>
    <xf numFmtId="196" fontId="17" fillId="0" borderId="0" applyFill="0" applyBorder="0" applyAlignment="0"/>
    <xf numFmtId="195" fontId="16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38" fontId="11" fillId="3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10" fontId="11" fillId="4" borderId="3" applyNumberFormat="0" applyBorder="0" applyAlignment="0" applyProtection="0"/>
    <xf numFmtId="196" fontId="17" fillId="0" borderId="0" applyFill="0" applyBorder="0" applyAlignment="0"/>
    <xf numFmtId="195" fontId="16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198" fontId="2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0" fontId="12" fillId="0" borderId="0" applyFont="0" applyFill="0" applyBorder="0" applyAlignment="0" applyProtection="0"/>
    <xf numFmtId="196" fontId="17" fillId="0" borderId="0" applyFill="0" applyBorder="0" applyAlignment="0"/>
    <xf numFmtId="195" fontId="16" fillId="0" borderId="0" applyFill="0" applyBorder="0" applyAlignment="0"/>
    <xf numFmtId="196" fontId="17" fillId="0" borderId="0" applyFill="0" applyBorder="0" applyAlignment="0"/>
    <xf numFmtId="197" fontId="17" fillId="0" borderId="0" applyFill="0" applyBorder="0" applyAlignment="0"/>
    <xf numFmtId="195" fontId="16" fillId="0" borderId="0" applyFill="0" applyBorder="0" applyAlignment="0"/>
    <xf numFmtId="49" fontId="22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93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9" fontId="13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38" fillId="0" borderId="0"/>
  </cellStyleXfs>
  <cellXfs count="1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6" xfId="0" applyFont="1" applyBorder="1" applyAlignment="1"/>
    <xf numFmtId="0" fontId="2" fillId="0" borderId="2" xfId="0" applyFont="1" applyBorder="1" applyAlignment="1"/>
    <xf numFmtId="10" fontId="2" fillId="0" borderId="7" xfId="0" applyNumberFormat="1" applyFont="1" applyBorder="1" applyAlignment="1"/>
    <xf numFmtId="10" fontId="2" fillId="0" borderId="7" xfId="0" applyNumberFormat="1" applyFont="1" applyBorder="1"/>
    <xf numFmtId="0" fontId="4" fillId="0" borderId="0" xfId="0" applyFont="1" applyBorder="1"/>
    <xf numFmtId="0" fontId="4" fillId="0" borderId="3" xfId="0" applyFont="1" applyBorder="1" applyAlignment="1">
      <alignment horizontal="left" vertical="center"/>
    </xf>
    <xf numFmtId="43" fontId="2" fillId="0" borderId="0" xfId="81" applyFont="1"/>
    <xf numFmtId="188" fontId="2" fillId="0" borderId="0" xfId="81" applyNumberFormat="1" applyFont="1"/>
    <xf numFmtId="188" fontId="4" fillId="0" borderId="3" xfId="81" applyNumberFormat="1" applyFont="1" applyBorder="1" applyAlignment="1">
      <alignment horizontal="center" vertical="center"/>
    </xf>
    <xf numFmtId="188" fontId="2" fillId="0" borderId="3" xfId="81" applyNumberFormat="1" applyFont="1" applyBorder="1"/>
    <xf numFmtId="43" fontId="2" fillId="0" borderId="3" xfId="0" applyNumberFormat="1" applyFont="1" applyBorder="1"/>
    <xf numFmtId="43" fontId="4" fillId="0" borderId="3" xfId="0" applyNumberFormat="1" applyFont="1" applyBorder="1"/>
    <xf numFmtId="0" fontId="2" fillId="0" borderId="3" xfId="0" applyFont="1" applyBorder="1" applyAlignment="1">
      <alignment horizontal="center" vertical="center"/>
    </xf>
    <xf numFmtId="43" fontId="7" fillId="0" borderId="3" xfId="0" applyNumberFormat="1" applyFont="1" applyBorder="1"/>
    <xf numFmtId="188" fontId="2" fillId="0" borderId="3" xfId="81" applyNumberFormat="1" applyFont="1" applyBorder="1" applyAlignment="1">
      <alignment horizontal="center" vertical="center"/>
    </xf>
    <xf numFmtId="200" fontId="4" fillId="0" borderId="3" xfId="0" applyNumberFormat="1" applyFont="1" applyBorder="1"/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188" fontId="1" fillId="0" borderId="0" xfId="81" applyNumberFormat="1" applyFont="1"/>
    <xf numFmtId="43" fontId="1" fillId="0" borderId="0" xfId="81" applyFont="1"/>
    <xf numFmtId="188" fontId="5" fillId="0" borderId="3" xfId="81" applyNumberFormat="1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43" fontId="27" fillId="0" borderId="10" xfId="81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187" fontId="26" fillId="0" borderId="10" xfId="81" applyNumberFormat="1" applyFont="1" applyBorder="1" applyAlignment="1">
      <alignment vertical="center"/>
    </xf>
    <xf numFmtId="43" fontId="1" fillId="0" borderId="0" xfId="81" applyFont="1" applyAlignment="1">
      <alignment horizontal="left"/>
    </xf>
    <xf numFmtId="43" fontId="1" fillId="0" borderId="0" xfId="81" applyFont="1" applyAlignment="1">
      <alignment horizontal="left" vertical="top"/>
    </xf>
    <xf numFmtId="43" fontId="4" fillId="0" borderId="3" xfId="81" applyNumberFormat="1" applyFont="1" applyBorder="1"/>
    <xf numFmtId="43" fontId="4" fillId="0" borderId="4" xfId="81" applyFont="1" applyBorder="1"/>
    <xf numFmtId="43" fontId="4" fillId="0" borderId="3" xfId="81" applyFont="1" applyBorder="1"/>
    <xf numFmtId="0" fontId="27" fillId="0" borderId="10" xfId="0" applyFont="1" applyBorder="1" applyAlignment="1">
      <alignment vertical="center"/>
    </xf>
    <xf numFmtId="187" fontId="26" fillId="0" borderId="12" xfId="81" applyNumberFormat="1" applyFont="1" applyBorder="1" applyAlignment="1">
      <alignment vertical="center"/>
    </xf>
    <xf numFmtId="187" fontId="26" fillId="0" borderId="11" xfId="81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201" fontId="26" fillId="0" borderId="10" xfId="0" applyNumberFormat="1" applyFont="1" applyBorder="1" applyAlignment="1">
      <alignment horizontal="center"/>
    </xf>
    <xf numFmtId="0" fontId="26" fillId="5" borderId="14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87" fontId="28" fillId="0" borderId="3" xfId="81" applyNumberFormat="1" applyFont="1" applyBorder="1" applyAlignment="1">
      <alignment vertical="center"/>
    </xf>
    <xf numFmtId="43" fontId="28" fillId="0" borderId="11" xfId="81" applyNumberFormat="1" applyFont="1" applyBorder="1"/>
    <xf numFmtId="0" fontId="4" fillId="0" borderId="0" xfId="0" applyFont="1"/>
    <xf numFmtId="0" fontId="27" fillId="5" borderId="11" xfId="0" applyNumberFormat="1" applyFont="1" applyFill="1" applyBorder="1" applyAlignment="1" applyProtection="1">
      <alignment horizontal="center"/>
      <protection locked="0"/>
    </xf>
    <xf numFmtId="49" fontId="27" fillId="5" borderId="11" xfId="0" applyNumberFormat="1" applyFont="1" applyFill="1" applyBorder="1" applyAlignment="1" applyProtection="1">
      <alignment horizontal="left" indent="1"/>
      <protection locked="0"/>
    </xf>
    <xf numFmtId="43" fontId="26" fillId="5" borderId="11" xfId="81" applyFont="1" applyFill="1" applyBorder="1" applyProtection="1">
      <protection locked="0"/>
    </xf>
    <xf numFmtId="0" fontId="26" fillId="5" borderId="11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protection locked="0"/>
    </xf>
    <xf numFmtId="49" fontId="26" fillId="5" borderId="10" xfId="0" applyNumberFormat="1" applyFont="1" applyFill="1" applyBorder="1" applyAlignment="1" applyProtection="1">
      <alignment horizontal="left" indent="1"/>
      <protection locked="0"/>
    </xf>
    <xf numFmtId="43" fontId="26" fillId="5" borderId="10" xfId="81" applyFont="1" applyFill="1" applyBorder="1" applyProtection="1">
      <protection locked="0"/>
    </xf>
    <xf numFmtId="0" fontId="26" fillId="5" borderId="10" xfId="0" applyFont="1" applyFill="1" applyBorder="1" applyAlignment="1" applyProtection="1">
      <alignment horizontal="center"/>
      <protection locked="0"/>
    </xf>
    <xf numFmtId="41" fontId="27" fillId="5" borderId="11" xfId="0" applyNumberFormat="1" applyFont="1" applyFill="1" applyBorder="1" applyProtection="1">
      <protection locked="0"/>
    </xf>
    <xf numFmtId="49" fontId="27" fillId="5" borderId="11" xfId="0" applyNumberFormat="1" applyFont="1" applyFill="1" applyBorder="1" applyAlignment="1" applyProtection="1">
      <alignment horizontal="center"/>
      <protection locked="0"/>
    </xf>
    <xf numFmtId="43" fontId="27" fillId="5" borderId="11" xfId="81" applyFont="1" applyFill="1" applyBorder="1" applyProtection="1">
      <protection locked="0"/>
    </xf>
    <xf numFmtId="0" fontId="27" fillId="5" borderId="11" xfId="0" applyFont="1" applyFill="1" applyBorder="1" applyAlignment="1" applyProtection="1">
      <alignment horizontal="center"/>
      <protection locked="0"/>
    </xf>
    <xf numFmtId="43" fontId="33" fillId="5" borderId="11" xfId="0" applyNumberFormat="1" applyFont="1" applyFill="1" applyBorder="1" applyAlignment="1" applyProtection="1">
      <protection locked="0"/>
    </xf>
    <xf numFmtId="0" fontId="27" fillId="5" borderId="10" xfId="0" applyNumberFormat="1" applyFont="1" applyFill="1" applyBorder="1" applyAlignment="1" applyProtection="1">
      <alignment horizontal="center"/>
      <protection locked="0"/>
    </xf>
    <xf numFmtId="49" fontId="27" fillId="5" borderId="10" xfId="0" applyNumberFormat="1" applyFont="1" applyFill="1" applyBorder="1" applyAlignment="1" applyProtection="1">
      <alignment horizontal="left" indent="1"/>
      <protection locked="0"/>
    </xf>
    <xf numFmtId="0" fontId="32" fillId="5" borderId="10" xfId="0" applyFont="1" applyFill="1" applyBorder="1" applyAlignment="1" applyProtection="1">
      <protection locked="0"/>
    </xf>
    <xf numFmtId="0" fontId="34" fillId="5" borderId="10" xfId="0" applyFont="1" applyFill="1" applyBorder="1" applyAlignment="1" applyProtection="1">
      <protection locked="0"/>
    </xf>
    <xf numFmtId="43" fontId="35" fillId="5" borderId="11" xfId="0" applyNumberFormat="1" applyFont="1" applyFill="1" applyBorder="1" applyAlignment="1" applyProtection="1">
      <protection locked="0"/>
    </xf>
    <xf numFmtId="0" fontId="34" fillId="5" borderId="11" xfId="0" applyFont="1" applyFill="1" applyBorder="1" applyAlignment="1" applyProtection="1">
      <protection locked="0"/>
    </xf>
    <xf numFmtId="43" fontId="35" fillId="5" borderId="10" xfId="81" applyFont="1" applyFill="1" applyBorder="1" applyProtection="1">
      <protection locked="0"/>
    </xf>
    <xf numFmtId="43" fontId="27" fillId="5" borderId="10" xfId="81" applyFont="1" applyFill="1" applyBorder="1" applyProtection="1">
      <protection locked="0"/>
    </xf>
    <xf numFmtId="0" fontId="27" fillId="5" borderId="10" xfId="0" applyFont="1" applyFill="1" applyBorder="1" applyAlignment="1" applyProtection="1">
      <alignment horizontal="center"/>
      <protection locked="0"/>
    </xf>
    <xf numFmtId="43" fontId="35" fillId="5" borderId="10" xfId="0" applyNumberFormat="1" applyFont="1" applyFill="1" applyBorder="1" applyAlignment="1" applyProtection="1">
      <protection locked="0"/>
    </xf>
    <xf numFmtId="43" fontId="32" fillId="5" borderId="10" xfId="81" applyFont="1" applyFill="1" applyBorder="1" applyProtection="1">
      <protection locked="0"/>
    </xf>
    <xf numFmtId="41" fontId="27" fillId="5" borderId="10" xfId="0" applyNumberFormat="1" applyFont="1" applyFill="1" applyBorder="1" applyProtection="1">
      <protection locked="0"/>
    </xf>
    <xf numFmtId="49" fontId="36" fillId="5" borderId="10" xfId="0" applyNumberFormat="1" applyFont="1" applyFill="1" applyBorder="1" applyAlignment="1" applyProtection="1">
      <alignment horizontal="center"/>
      <protection locked="0"/>
    </xf>
    <xf numFmtId="0" fontId="27" fillId="5" borderId="10" xfId="0" applyFont="1" applyFill="1" applyBorder="1" applyProtection="1">
      <protection locked="0"/>
    </xf>
    <xf numFmtId="0" fontId="27" fillId="5" borderId="10" xfId="94" applyNumberFormat="1" applyFont="1" applyFill="1" applyBorder="1" applyAlignment="1" applyProtection="1">
      <alignment horizontal="center"/>
      <protection locked="0"/>
    </xf>
    <xf numFmtId="49" fontId="27" fillId="5" borderId="10" xfId="94" applyNumberFormat="1" applyFont="1" applyFill="1" applyBorder="1" applyAlignment="1" applyProtection="1">
      <alignment horizontal="left" indent="1"/>
      <protection locked="0"/>
    </xf>
    <xf numFmtId="0" fontId="27" fillId="5" borderId="10" xfId="94" applyFont="1" applyFill="1" applyBorder="1" applyAlignment="1" applyProtection="1">
      <alignment horizontal="center"/>
      <protection locked="0"/>
    </xf>
    <xf numFmtId="0" fontId="26" fillId="5" borderId="10" xfId="94" applyFont="1" applyFill="1" applyBorder="1" applyProtection="1">
      <protection locked="0"/>
    </xf>
    <xf numFmtId="43" fontId="34" fillId="5" borderId="10" xfId="81" applyFont="1" applyFill="1" applyBorder="1" applyProtection="1">
      <protection locked="0"/>
    </xf>
    <xf numFmtId="41" fontId="26" fillId="5" borderId="11" xfId="0" applyNumberFormat="1" applyFont="1" applyFill="1" applyBorder="1" applyProtection="1">
      <protection locked="0"/>
    </xf>
    <xf numFmtId="43" fontId="26" fillId="0" borderId="10" xfId="81" applyFont="1" applyFill="1" applyBorder="1" applyProtection="1">
      <protection locked="0"/>
    </xf>
    <xf numFmtId="0" fontId="32" fillId="0" borderId="10" xfId="0" applyFont="1" applyFill="1" applyBorder="1" applyAlignment="1" applyProtection="1">
      <protection locked="0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0" xfId="0" applyFont="1" applyAlignment="1"/>
    <xf numFmtId="188" fontId="2" fillId="0" borderId="0" xfId="81" applyNumberFormat="1" applyFont="1" applyAlignment="1"/>
    <xf numFmtId="0" fontId="26" fillId="0" borderId="11" xfId="0" applyFont="1" applyBorder="1"/>
    <xf numFmtId="201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0" fillId="0" borderId="11" xfId="0" applyFont="1" applyBorder="1" applyAlignment="1">
      <alignment vertical="center"/>
    </xf>
    <xf numFmtId="41" fontId="27" fillId="5" borderId="9" xfId="0" applyNumberFormat="1" applyFont="1" applyFill="1" applyBorder="1" applyProtection="1">
      <protection locked="0"/>
    </xf>
    <xf numFmtId="49" fontId="26" fillId="5" borderId="12" xfId="0" applyNumberFormat="1" applyFont="1" applyFill="1" applyBorder="1" applyAlignment="1" applyProtection="1">
      <alignment horizontal="left" indent="1"/>
      <protection locked="0"/>
    </xf>
    <xf numFmtId="43" fontId="26" fillId="5" borderId="12" xfId="81" applyFont="1" applyFill="1" applyBorder="1" applyProtection="1">
      <protection locked="0"/>
    </xf>
    <xf numFmtId="0" fontId="26" fillId="5" borderId="12" xfId="0" applyFont="1" applyFill="1" applyBorder="1" applyAlignment="1" applyProtection="1">
      <alignment horizontal="center"/>
      <protection locked="0"/>
    </xf>
    <xf numFmtId="43" fontId="35" fillId="5" borderId="9" xfId="0" applyNumberFormat="1" applyFont="1" applyFill="1" applyBorder="1" applyAlignment="1" applyProtection="1">
      <protection locked="0"/>
    </xf>
    <xf numFmtId="41" fontId="27" fillId="5" borderId="3" xfId="0" applyNumberFormat="1" applyFont="1" applyFill="1" applyBorder="1" applyProtection="1">
      <protection locked="0"/>
    </xf>
    <xf numFmtId="49" fontId="27" fillId="5" borderId="3" xfId="0" applyNumberFormat="1" applyFont="1" applyFill="1" applyBorder="1" applyAlignment="1" applyProtection="1">
      <alignment horizontal="center"/>
      <protection locked="0"/>
    </xf>
    <xf numFmtId="43" fontId="27" fillId="5" borderId="3" xfId="81" applyFont="1" applyFill="1" applyBorder="1" applyProtection="1">
      <protection locked="0"/>
    </xf>
    <xf numFmtId="0" fontId="27" fillId="5" borderId="3" xfId="0" applyFont="1" applyFill="1" applyBorder="1" applyAlignment="1" applyProtection="1">
      <alignment horizontal="center"/>
      <protection locked="0"/>
    </xf>
    <xf numFmtId="187" fontId="35" fillId="5" borderId="3" xfId="0" applyNumberFormat="1" applyFont="1" applyFill="1" applyBorder="1" applyAlignment="1" applyProtection="1">
      <protection locked="0"/>
    </xf>
    <xf numFmtId="0" fontId="27" fillId="5" borderId="12" xfId="0" applyNumberFormat="1" applyFont="1" applyFill="1" applyBorder="1" applyAlignment="1" applyProtection="1">
      <alignment horizontal="center"/>
      <protection locked="0"/>
    </xf>
    <xf numFmtId="0" fontId="34" fillId="5" borderId="12" xfId="0" applyFont="1" applyFill="1" applyBorder="1" applyAlignment="1" applyProtection="1">
      <protection locked="0"/>
    </xf>
    <xf numFmtId="43" fontId="35" fillId="5" borderId="3" xfId="0" applyNumberFormat="1" applyFont="1" applyFill="1" applyBorder="1" applyAlignment="1" applyProtection="1">
      <protection locked="0"/>
    </xf>
    <xf numFmtId="0" fontId="27" fillId="5" borderId="9" xfId="0" applyNumberFormat="1" applyFont="1" applyFill="1" applyBorder="1" applyAlignment="1" applyProtection="1">
      <alignment horizontal="center"/>
      <protection locked="0"/>
    </xf>
    <xf numFmtId="43" fontId="33" fillId="5" borderId="3" xfId="0" applyNumberFormat="1" applyFont="1" applyFill="1" applyBorder="1" applyAlignment="1" applyProtection="1">
      <protection locked="0"/>
    </xf>
    <xf numFmtId="41" fontId="27" fillId="5" borderId="5" xfId="0" applyNumberFormat="1" applyFont="1" applyFill="1" applyBorder="1" applyProtection="1">
      <protection locked="0"/>
    </xf>
    <xf numFmtId="49" fontId="26" fillId="5" borderId="13" xfId="0" applyNumberFormat="1" applyFont="1" applyFill="1" applyBorder="1" applyAlignment="1" applyProtection="1">
      <alignment horizontal="left" indent="1"/>
      <protection locked="0"/>
    </xf>
    <xf numFmtId="43" fontId="26" fillId="5" borderId="13" xfId="81" applyFont="1" applyFill="1" applyBorder="1" applyProtection="1">
      <protection locked="0"/>
    </xf>
    <xf numFmtId="0" fontId="26" fillId="5" borderId="13" xfId="0" applyFont="1" applyFill="1" applyBorder="1" applyAlignment="1" applyProtection="1">
      <alignment horizontal="center"/>
      <protection locked="0"/>
    </xf>
    <xf numFmtId="43" fontId="35" fillId="5" borderId="5" xfId="0" applyNumberFormat="1" applyFont="1" applyFill="1" applyBorder="1" applyAlignment="1" applyProtection="1">
      <protection locked="0"/>
    </xf>
    <xf numFmtId="49" fontId="26" fillId="5" borderId="9" xfId="0" applyNumberFormat="1" applyFont="1" applyFill="1" applyBorder="1" applyAlignment="1" applyProtection="1">
      <alignment horizontal="left" indent="1"/>
      <protection locked="0"/>
    </xf>
    <xf numFmtId="43" fontId="26" fillId="5" borderId="9" xfId="81" applyFont="1" applyFill="1" applyBorder="1" applyProtection="1">
      <protection locked="0"/>
    </xf>
    <xf numFmtId="0" fontId="26" fillId="5" borderId="9" xfId="0" applyFont="1" applyFill="1" applyBorder="1" applyAlignment="1" applyProtection="1">
      <alignment horizontal="center"/>
      <protection locked="0"/>
    </xf>
    <xf numFmtId="0" fontId="34" fillId="5" borderId="9" xfId="0" applyFont="1" applyFill="1" applyBorder="1" applyAlignment="1" applyProtection="1">
      <protection locked="0"/>
    </xf>
    <xf numFmtId="43" fontId="27" fillId="5" borderId="9" xfId="81" applyFont="1" applyFill="1" applyBorder="1" applyProtection="1">
      <protection locked="0"/>
    </xf>
    <xf numFmtId="0" fontId="27" fillId="5" borderId="9" xfId="0" applyFont="1" applyFill="1" applyBorder="1" applyAlignment="1" applyProtection="1">
      <alignment horizontal="center"/>
      <protection locked="0"/>
    </xf>
    <xf numFmtId="43" fontId="33" fillId="5" borderId="9" xfId="0" applyNumberFormat="1" applyFont="1" applyFill="1" applyBorder="1" applyAlignment="1" applyProtection="1">
      <protection locked="0"/>
    </xf>
    <xf numFmtId="0" fontId="37" fillId="0" borderId="0" xfId="0" applyFont="1"/>
    <xf numFmtId="0" fontId="35" fillId="5" borderId="12" xfId="94" applyNumberFormat="1" applyFont="1" applyFill="1" applyBorder="1" applyAlignment="1" applyProtection="1">
      <alignment horizontal="center"/>
      <protection locked="0"/>
    </xf>
    <xf numFmtId="49" fontId="35" fillId="5" borderId="12" xfId="94" applyNumberFormat="1" applyFont="1" applyFill="1" applyBorder="1" applyAlignment="1" applyProtection="1">
      <alignment horizontal="left" indent="1"/>
      <protection locked="0"/>
    </xf>
    <xf numFmtId="43" fontId="34" fillId="5" borderId="12" xfId="81" applyFont="1" applyFill="1" applyBorder="1" applyProtection="1">
      <protection locked="0"/>
    </xf>
    <xf numFmtId="0" fontId="35" fillId="5" borderId="12" xfId="94" applyFont="1" applyFill="1" applyBorder="1" applyAlignment="1" applyProtection="1">
      <alignment horizontal="center"/>
      <protection locked="0"/>
    </xf>
    <xf numFmtId="43" fontId="27" fillId="5" borderId="12" xfId="81" applyFont="1" applyFill="1" applyBorder="1" applyProtection="1">
      <protection locked="0"/>
    </xf>
    <xf numFmtId="0" fontId="26" fillId="5" borderId="12" xfId="94" applyFont="1" applyFill="1" applyBorder="1" applyProtection="1">
      <protection locked="0"/>
    </xf>
    <xf numFmtId="49" fontId="26" fillId="5" borderId="11" xfId="0" applyNumberFormat="1" applyFont="1" applyFill="1" applyBorder="1" applyAlignment="1" applyProtection="1">
      <alignment horizontal="left" indent="1"/>
      <protection locked="0"/>
    </xf>
    <xf numFmtId="49" fontId="27" fillId="5" borderId="3" xfId="94" applyNumberFormat="1" applyFont="1" applyFill="1" applyBorder="1" applyAlignment="1" applyProtection="1">
      <alignment horizontal="center"/>
      <protection locked="0"/>
    </xf>
    <xf numFmtId="0" fontId="27" fillId="5" borderId="3" xfId="94" applyFont="1" applyFill="1" applyBorder="1" applyAlignment="1" applyProtection="1">
      <alignment horizontal="center"/>
      <protection locked="0"/>
    </xf>
    <xf numFmtId="43" fontId="26" fillId="5" borderId="3" xfId="81" applyFont="1" applyFill="1" applyBorder="1" applyProtection="1">
      <protection locked="0"/>
    </xf>
    <xf numFmtId="43" fontId="35" fillId="5" borderId="3" xfId="0" applyNumberFormat="1" applyFont="1" applyFill="1" applyBorder="1" applyProtection="1">
      <protection locked="0"/>
    </xf>
    <xf numFmtId="0" fontId="9" fillId="0" borderId="0" xfId="0" applyFont="1"/>
    <xf numFmtId="0" fontId="9" fillId="0" borderId="0" xfId="95" applyFont="1" applyAlignment="1">
      <alignment horizontal="right"/>
    </xf>
    <xf numFmtId="0" fontId="9" fillId="0" borderId="0" xfId="96" applyFont="1" applyAlignment="1">
      <alignment horizontal="left"/>
    </xf>
    <xf numFmtId="0" fontId="9" fillId="0" borderId="0" xfId="95" applyFont="1"/>
    <xf numFmtId="0" fontId="9" fillId="0" borderId="0" xfId="96" applyFont="1"/>
    <xf numFmtId="0" fontId="9" fillId="0" borderId="0" xfId="96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9" fillId="0" borderId="0" xfId="96" applyFont="1" applyAlignment="1"/>
    <xf numFmtId="41" fontId="27" fillId="5" borderId="0" xfId="0" applyNumberFormat="1" applyFont="1" applyFill="1" applyBorder="1" applyProtection="1">
      <protection locked="0"/>
    </xf>
    <xf numFmtId="49" fontId="26" fillId="5" borderId="0" xfId="0" applyNumberFormat="1" applyFont="1" applyFill="1" applyBorder="1" applyAlignment="1" applyProtection="1">
      <alignment horizontal="left" indent="1"/>
      <protection locked="0"/>
    </xf>
    <xf numFmtId="43" fontId="26" fillId="5" borderId="0" xfId="81" applyFont="1" applyFill="1" applyBorder="1" applyProtection="1">
      <protection locked="0"/>
    </xf>
    <xf numFmtId="0" fontId="26" fillId="5" borderId="0" xfId="0" applyFont="1" applyFill="1" applyBorder="1" applyAlignment="1" applyProtection="1">
      <alignment horizontal="center"/>
      <protection locked="0"/>
    </xf>
    <xf numFmtId="43" fontId="35" fillId="5" borderId="0" xfId="0" applyNumberFormat="1" applyFont="1" applyFill="1" applyBorder="1" applyAlignment="1" applyProtection="1">
      <protection locked="0"/>
    </xf>
    <xf numFmtId="0" fontId="9" fillId="0" borderId="0" xfId="95" applyFont="1" applyBorder="1" applyAlignment="1">
      <alignment horizontal="right"/>
    </xf>
    <xf numFmtId="0" fontId="9" fillId="0" borderId="0" xfId="96" applyFont="1" applyBorder="1" applyAlignment="1">
      <alignment horizontal="left"/>
    </xf>
    <xf numFmtId="0" fontId="9" fillId="0" borderId="0" xfId="95" applyFont="1" applyBorder="1"/>
    <xf numFmtId="0" fontId="9" fillId="0" borderId="0" xfId="96" applyFont="1" applyBorder="1"/>
    <xf numFmtId="0" fontId="26" fillId="0" borderId="0" xfId="0" applyFont="1" applyFill="1" applyBorder="1" applyAlignment="1">
      <alignment vertical="center"/>
    </xf>
    <xf numFmtId="49" fontId="27" fillId="5" borderId="0" xfId="0" applyNumberFormat="1" applyFont="1" applyFill="1" applyBorder="1" applyAlignment="1" applyProtection="1">
      <alignment horizontal="center"/>
      <protection locked="0"/>
    </xf>
    <xf numFmtId="43" fontId="27" fillId="5" borderId="0" xfId="81" applyFont="1" applyFill="1" applyBorder="1" applyProtection="1"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0" fontId="9" fillId="0" borderId="0" xfId="95" applyFont="1" applyAlignment="1"/>
    <xf numFmtId="0" fontId="39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96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43" fontId="5" fillId="0" borderId="3" xfId="81" applyFont="1" applyBorder="1" applyAlignment="1">
      <alignment horizontal="center" vertical="center"/>
    </xf>
    <xf numFmtId="0" fontId="9" fillId="0" borderId="0" xfId="96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49" fontId="40" fillId="5" borderId="10" xfId="0" applyNumberFormat="1" applyFont="1" applyFill="1" applyBorder="1" applyAlignment="1" applyProtection="1">
      <alignment horizontal="left" indent="1"/>
      <protection locked="0"/>
    </xf>
  </cellXfs>
  <cellStyles count="97">
    <cellStyle name=",;F'KOIT[[WAAHK" xfId="1"/>
    <cellStyle name="?? [0]_PERSONAL" xfId="2"/>
    <cellStyle name="???? [0.00]_????" xfId="3"/>
    <cellStyle name="??????[0]_PERSONAL" xfId="4"/>
    <cellStyle name="??????PERSONAL" xfId="5"/>
    <cellStyle name="?????[0]_PERSONAL" xfId="6"/>
    <cellStyle name="?????PERSONAL" xfId="7"/>
    <cellStyle name="????_????" xfId="8"/>
    <cellStyle name="???[0]_PERSONAL" xfId="9"/>
    <cellStyle name="???_PERSONAL" xfId="10"/>
    <cellStyle name="??_??" xfId="11"/>
    <cellStyle name="?@??laroux" xfId="12"/>
    <cellStyle name="=C:\WINDOWS\SYSTEM32\COMMAND.COM" xfId="13"/>
    <cellStyle name="Calc Currency (0)" xfId="14"/>
    <cellStyle name="Calc Currency (2)" xfId="15"/>
    <cellStyle name="Calc Percent (0)" xfId="16"/>
    <cellStyle name="Calc Percent (1)" xfId="17"/>
    <cellStyle name="Calc Percent (2)" xfId="18"/>
    <cellStyle name="Calc Units (0)" xfId="19"/>
    <cellStyle name="Calc Units (1)" xfId="20"/>
    <cellStyle name="Calc Units (2)" xfId="21"/>
    <cellStyle name="Comma" xfId="81" builtinId="3"/>
    <cellStyle name="Comma [00]" xfId="22"/>
    <cellStyle name="Comma 10" xfId="23"/>
    <cellStyle name="Comma 11" xfId="24"/>
    <cellStyle name="Comma 11 2" xfId="25"/>
    <cellStyle name="Comma 12" xfId="26"/>
    <cellStyle name="Comma 2" xfId="27"/>
    <cellStyle name="Comma 3" xfId="28"/>
    <cellStyle name="Comma 4" xfId="29"/>
    <cellStyle name="Comma 41" xfId="30"/>
    <cellStyle name="Comma 5" xfId="31"/>
    <cellStyle name="Comma 6" xfId="32"/>
    <cellStyle name="Comma 7" xfId="33"/>
    <cellStyle name="Comma 8" xfId="34"/>
    <cellStyle name="Comma 9" xfId="35"/>
    <cellStyle name="Currency [00]" xfId="36"/>
    <cellStyle name="Date Short" xfId="37"/>
    <cellStyle name="Enter Currency (0)" xfId="38"/>
    <cellStyle name="Enter Currency (2)" xfId="39"/>
    <cellStyle name="Enter Units (0)" xfId="40"/>
    <cellStyle name="Enter Units (1)" xfId="41"/>
    <cellStyle name="Enter Units (2)" xfId="42"/>
    <cellStyle name="Grey" xfId="43"/>
    <cellStyle name="Header1" xfId="44"/>
    <cellStyle name="Header2" xfId="45"/>
    <cellStyle name="Input [yellow]" xfId="46"/>
    <cellStyle name="Link Currency (0)" xfId="47"/>
    <cellStyle name="Link Currency (2)" xfId="48"/>
    <cellStyle name="Link Units (0)" xfId="49"/>
    <cellStyle name="Link Units (1)" xfId="50"/>
    <cellStyle name="Link Units (2)" xfId="51"/>
    <cellStyle name="Normal" xfId="0" builtinId="0"/>
    <cellStyle name="Normal - Style1" xfId="52"/>
    <cellStyle name="Normal 10" xfId="53"/>
    <cellStyle name="Normal 11" xfId="54"/>
    <cellStyle name="Normal 12" xfId="55"/>
    <cellStyle name="Normal 19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ต่อเติมโรงจอดรถ รยล.โครงการปรับปรุงพระที่นั่งอัมพรสถาน ( เปลี่ยนแปลงฐานราก )" xfId="94"/>
    <cellStyle name="Normal_ประมาณราคางานก่อสร้างบ้านพักครู 2" xfId="95"/>
    <cellStyle name="ParaBirimi [0]_RESULTS" xfId="66"/>
    <cellStyle name="ParaBirimi_RESULTS" xfId="67"/>
    <cellStyle name="Percent [0]" xfId="68"/>
    <cellStyle name="Percent [00]" xfId="69"/>
    <cellStyle name="Percent [2]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Text Indent A" xfId="76"/>
    <cellStyle name="Text Indent B" xfId="77"/>
    <cellStyle name="Text Indent C" xfId="78"/>
    <cellStyle name="Virg? [0]_RESULTS" xfId="79"/>
    <cellStyle name="Virg?_RESULTS" xfId="80"/>
    <cellStyle name="เครื่องหมายจุลภาค 2" xfId="82"/>
    <cellStyle name="เครื่องหมายจุลภาค 3" xfId="83"/>
    <cellStyle name="เครื่องหมายจุลภาค 4" xfId="84"/>
    <cellStyle name="เครื่องหมายจุลภาค 5" xfId="85"/>
    <cellStyle name="เครื่องหมายจุลภาค_ลู่-ยาง" xfId="86"/>
    <cellStyle name="เครื่องหมายสกุลเงิน 2" xfId="87"/>
    <cellStyle name="เครื่องหมายสกุลเงิน 3" xfId="88"/>
    <cellStyle name="ปกติ 2" xfId="89"/>
    <cellStyle name="ปกติ 3" xfId="90"/>
    <cellStyle name="ปกติ 4" xfId="91"/>
    <cellStyle name="ปกติ 5" xfId="92"/>
    <cellStyle name="ปกติ_ลู่-ยาง" xfId="93"/>
    <cellStyle name="ปกติ_อาคารเรือนนอน สถานสงเคราะห์คนพิการ_งานก่อสร้างอาคารเรียน 4 ชั้น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7" sqref="A7"/>
    </sheetView>
  </sheetViews>
  <sheetFormatPr defaultRowHeight="21"/>
  <cols>
    <col min="1" max="1" width="7.25" style="1" customWidth="1"/>
    <col min="2" max="2" width="12.375" style="1" customWidth="1"/>
    <col min="3" max="3" width="6.75" style="1" customWidth="1"/>
    <col min="4" max="4" width="22.125" style="1" customWidth="1"/>
    <col min="5" max="5" width="15.375" style="1" customWidth="1"/>
    <col min="6" max="6" width="14.875" style="1" customWidth="1"/>
    <col min="7" max="16384" width="9" style="1"/>
  </cols>
  <sheetData>
    <row r="1" spans="1:6">
      <c r="A1" s="163" t="s">
        <v>1</v>
      </c>
      <c r="B1" s="163"/>
      <c r="C1" s="163"/>
      <c r="D1" s="163"/>
      <c r="E1" s="163"/>
      <c r="F1" s="163"/>
    </row>
    <row r="2" spans="1:6" ht="23.25">
      <c r="A2" s="164" t="s">
        <v>0</v>
      </c>
      <c r="B2" s="164"/>
      <c r="C2" s="164"/>
      <c r="D2" s="164"/>
      <c r="E2" s="164"/>
      <c r="F2" s="164"/>
    </row>
    <row r="3" spans="1:6">
      <c r="A3" s="1" t="s">
        <v>2</v>
      </c>
      <c r="C3" s="1" t="s">
        <v>132</v>
      </c>
    </row>
    <row r="4" spans="1:6">
      <c r="A4" s="1" t="s">
        <v>3</v>
      </c>
      <c r="C4" s="1" t="s">
        <v>52</v>
      </c>
    </row>
    <row r="5" spans="1:6">
      <c r="A5" s="1" t="s">
        <v>4</v>
      </c>
    </row>
    <row r="6" spans="1:6">
      <c r="A6" s="1" t="s">
        <v>5</v>
      </c>
      <c r="C6" s="1" t="s">
        <v>53</v>
      </c>
    </row>
    <row r="7" spans="1:6">
      <c r="A7" s="1" t="s">
        <v>147</v>
      </c>
    </row>
    <row r="8" spans="1:6">
      <c r="A8" s="1" t="s">
        <v>154</v>
      </c>
      <c r="C8" s="128"/>
    </row>
    <row r="9" spans="1:6">
      <c r="A9" s="1" t="s">
        <v>148</v>
      </c>
    </row>
    <row r="10" spans="1:6">
      <c r="A10" s="3" t="s">
        <v>6</v>
      </c>
      <c r="B10" s="169" t="s">
        <v>7</v>
      </c>
      <c r="C10" s="169"/>
      <c r="D10" s="169"/>
      <c r="E10" s="3" t="s">
        <v>8</v>
      </c>
      <c r="F10" s="3" t="s">
        <v>9</v>
      </c>
    </row>
    <row r="11" spans="1:6">
      <c r="A11" s="3">
        <v>1</v>
      </c>
      <c r="B11" s="165" t="s">
        <v>51</v>
      </c>
      <c r="C11" s="166"/>
      <c r="D11" s="167"/>
      <c r="E11" s="21"/>
      <c r="F11" s="3"/>
    </row>
    <row r="12" spans="1:6">
      <c r="A12" s="3">
        <v>2</v>
      </c>
      <c r="B12" s="165" t="s">
        <v>41</v>
      </c>
      <c r="C12" s="166"/>
      <c r="D12" s="167"/>
      <c r="E12" s="43"/>
      <c r="F12" s="3"/>
    </row>
    <row r="13" spans="1:6">
      <c r="A13" s="3"/>
      <c r="B13" s="165"/>
      <c r="C13" s="166"/>
      <c r="D13" s="167"/>
      <c r="E13" s="43"/>
      <c r="F13" s="3"/>
    </row>
    <row r="14" spans="1:6">
      <c r="A14" s="3"/>
      <c r="B14" s="168"/>
      <c r="C14" s="168"/>
      <c r="D14" s="168"/>
      <c r="E14" s="3"/>
      <c r="F14" s="3"/>
    </row>
    <row r="15" spans="1:6">
      <c r="A15" s="3"/>
      <c r="B15" s="168"/>
      <c r="C15" s="168"/>
      <c r="D15" s="168"/>
      <c r="E15" s="3"/>
      <c r="F15" s="3"/>
    </row>
    <row r="16" spans="1:6">
      <c r="A16" s="3"/>
      <c r="B16" s="168"/>
      <c r="C16" s="168"/>
      <c r="D16" s="168"/>
      <c r="E16" s="3"/>
      <c r="F16" s="3"/>
    </row>
    <row r="17" spans="1:7">
      <c r="A17" s="3"/>
      <c r="B17" s="168"/>
      <c r="C17" s="168"/>
      <c r="D17" s="168"/>
      <c r="E17" s="4"/>
      <c r="F17" s="4"/>
    </row>
    <row r="18" spans="1:7">
      <c r="A18" s="168"/>
      <c r="D18" s="1" t="s">
        <v>10</v>
      </c>
      <c r="E18" s="21">
        <f>SUM(E11:E17)</f>
        <v>0</v>
      </c>
      <c r="F18" s="3"/>
    </row>
    <row r="19" spans="1:7">
      <c r="A19" s="168"/>
      <c r="D19" s="1" t="s">
        <v>49</v>
      </c>
      <c r="E19" s="42"/>
      <c r="F19" s="4"/>
    </row>
    <row r="20" spans="1:7">
      <c r="A20" s="168"/>
      <c r="B20" s="170" t="str">
        <f>( BAHTTEXT(E19))</f>
        <v>ศูนย์บาทถ้วน</v>
      </c>
      <c r="C20" s="171"/>
      <c r="D20" s="171"/>
      <c r="E20" s="171"/>
      <c r="F20" s="172"/>
    </row>
    <row r="22" spans="1:7">
      <c r="A22" s="57"/>
      <c r="B22" s="57"/>
      <c r="C22" s="57"/>
      <c r="E22" s="14"/>
      <c r="F22" s="57"/>
      <c r="G22" s="57"/>
    </row>
    <row r="23" spans="1:7">
      <c r="A23" s="57"/>
      <c r="B23" s="57"/>
      <c r="D23" s="57"/>
      <c r="E23" s="57"/>
      <c r="F23" s="57"/>
      <c r="G23" s="57"/>
    </row>
    <row r="24" spans="1:7">
      <c r="B24" s="57"/>
      <c r="C24" s="141" t="s">
        <v>155</v>
      </c>
      <c r="D24" s="142" t="s">
        <v>164</v>
      </c>
      <c r="F24" s="142" t="s">
        <v>157</v>
      </c>
    </row>
    <row r="25" spans="1:7">
      <c r="B25" s="57"/>
      <c r="C25" s="161"/>
      <c r="D25" s="142" t="s">
        <v>163</v>
      </c>
      <c r="E25" s="145"/>
      <c r="F25" s="145"/>
      <c r="G25" s="147"/>
    </row>
    <row r="26" spans="1:7">
      <c r="D26" s="162" t="s">
        <v>159</v>
      </c>
      <c r="E26" s="146"/>
      <c r="F26" s="146"/>
      <c r="G26" s="146"/>
    </row>
    <row r="27" spans="1:7">
      <c r="D27" s="146" t="s">
        <v>160</v>
      </c>
      <c r="E27" s="146"/>
      <c r="F27" s="146"/>
      <c r="G27" s="146"/>
    </row>
    <row r="28" spans="1:7">
      <c r="G28" s="57"/>
    </row>
    <row r="29" spans="1:7">
      <c r="G29" s="57"/>
    </row>
    <row r="31" spans="1:7">
      <c r="G31" s="57"/>
    </row>
    <row r="32" spans="1:7">
      <c r="G32" s="57"/>
    </row>
    <row r="33" spans="7:7">
      <c r="G33" s="57"/>
    </row>
  </sheetData>
  <mergeCells count="12">
    <mergeCell ref="A18:A20"/>
    <mergeCell ref="B20:F20"/>
    <mergeCell ref="B14:D14"/>
    <mergeCell ref="B15:D15"/>
    <mergeCell ref="B16:D16"/>
    <mergeCell ref="A1:F1"/>
    <mergeCell ref="A2:F2"/>
    <mergeCell ref="B11:D11"/>
    <mergeCell ref="B12:D12"/>
    <mergeCell ref="B17:D17"/>
    <mergeCell ref="B13:D13"/>
    <mergeCell ref="B10:D10"/>
  </mergeCells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9" sqref="A9"/>
    </sheetView>
  </sheetViews>
  <sheetFormatPr defaultRowHeight="21"/>
  <cols>
    <col min="1" max="1" width="6" style="1" customWidth="1"/>
    <col min="2" max="2" width="15.125" style="1" customWidth="1"/>
    <col min="3" max="3" width="9" style="1"/>
    <col min="4" max="4" width="12.875" style="1" customWidth="1"/>
    <col min="5" max="5" width="15.5" style="1" customWidth="1"/>
    <col min="6" max="6" width="8.375" style="1" customWidth="1"/>
    <col min="7" max="7" width="13.75" style="1" customWidth="1"/>
    <col min="8" max="8" width="10.25" style="1" customWidth="1"/>
    <col min="9" max="16384" width="9" style="1"/>
  </cols>
  <sheetData>
    <row r="1" spans="1:8">
      <c r="A1" s="163" t="s">
        <v>28</v>
      </c>
      <c r="B1" s="163"/>
      <c r="C1" s="163"/>
      <c r="D1" s="163"/>
      <c r="E1" s="163"/>
      <c r="F1" s="163"/>
      <c r="G1" s="163"/>
    </row>
    <row r="2" spans="1:8" ht="23.25">
      <c r="A2" s="164" t="s">
        <v>29</v>
      </c>
      <c r="B2" s="164"/>
      <c r="C2" s="164"/>
      <c r="D2" s="164"/>
      <c r="E2" s="164"/>
      <c r="F2" s="164"/>
    </row>
    <row r="3" spans="1:8">
      <c r="A3" s="1" t="s">
        <v>2</v>
      </c>
      <c r="C3" s="1" t="s">
        <v>133</v>
      </c>
    </row>
    <row r="4" spans="1:8">
      <c r="A4" s="1" t="s">
        <v>3</v>
      </c>
      <c r="C4" s="1" t="s">
        <v>52</v>
      </c>
    </row>
    <row r="5" spans="1:8">
      <c r="A5" s="1" t="s">
        <v>4</v>
      </c>
    </row>
    <row r="6" spans="1:8">
      <c r="A6" s="1" t="s">
        <v>5</v>
      </c>
      <c r="C6" s="1" t="s">
        <v>53</v>
      </c>
    </row>
    <row r="7" spans="1:8">
      <c r="A7" s="1" t="s">
        <v>146</v>
      </c>
      <c r="C7" s="1" t="s">
        <v>138</v>
      </c>
    </row>
    <row r="8" spans="1:8">
      <c r="A8" s="1" t="s">
        <v>165</v>
      </c>
    </row>
    <row r="9" spans="1:8" ht="21" customHeight="1">
      <c r="A9" s="1" t="s">
        <v>148</v>
      </c>
    </row>
    <row r="10" spans="1:8">
      <c r="A10" s="9" t="s">
        <v>6</v>
      </c>
      <c r="B10" s="177" t="s">
        <v>7</v>
      </c>
      <c r="C10" s="177"/>
      <c r="D10" s="177"/>
      <c r="E10" s="9" t="s">
        <v>30</v>
      </c>
      <c r="F10" s="9" t="s">
        <v>31</v>
      </c>
      <c r="G10" s="94" t="s">
        <v>32</v>
      </c>
      <c r="H10" s="1" t="s">
        <v>26</v>
      </c>
    </row>
    <row r="11" spans="1:8">
      <c r="A11" s="3">
        <v>1</v>
      </c>
      <c r="B11" s="176" t="s">
        <v>51</v>
      </c>
      <c r="C11" s="166"/>
      <c r="D11" s="167"/>
      <c r="E11" s="55">
        <f>ปร.4ก!I16</f>
        <v>0</v>
      </c>
      <c r="F11" s="3"/>
      <c r="G11" s="3"/>
    </row>
    <row r="12" spans="1:8">
      <c r="A12" s="3"/>
      <c r="B12" s="176"/>
      <c r="C12" s="166"/>
      <c r="D12" s="167"/>
      <c r="E12" s="56"/>
      <c r="F12" s="3"/>
      <c r="G12" s="3"/>
    </row>
    <row r="13" spans="1:8">
      <c r="A13" s="3"/>
      <c r="B13" s="176"/>
      <c r="C13" s="166"/>
      <c r="D13" s="167"/>
      <c r="E13" s="21"/>
      <c r="F13" s="3"/>
      <c r="G13" s="3"/>
    </row>
    <row r="14" spans="1:8">
      <c r="A14" s="3"/>
      <c r="B14" s="176"/>
      <c r="C14" s="166"/>
      <c r="D14" s="167"/>
      <c r="E14" s="21"/>
      <c r="F14" s="3"/>
      <c r="G14" s="3"/>
    </row>
    <row r="15" spans="1:8">
      <c r="A15" s="3"/>
      <c r="B15" s="178"/>
      <c r="C15" s="178"/>
      <c r="D15" s="178"/>
      <c r="E15" s="20"/>
      <c r="F15" s="3"/>
      <c r="G15" s="3"/>
    </row>
    <row r="16" spans="1:8">
      <c r="A16" s="3"/>
      <c r="B16" s="173" t="s">
        <v>42</v>
      </c>
      <c r="C16" s="174"/>
      <c r="D16" s="175"/>
      <c r="E16" s="21">
        <f>SUM(E11:E15)</f>
        <v>0</v>
      </c>
      <c r="F16" s="25"/>
      <c r="G16" s="23">
        <f>E16*F16</f>
        <v>0</v>
      </c>
    </row>
    <row r="17" spans="1:7">
      <c r="A17" s="3"/>
      <c r="B17" s="165"/>
      <c r="C17" s="166"/>
      <c r="D17" s="167"/>
      <c r="E17" s="20"/>
      <c r="F17" s="3"/>
      <c r="G17" s="3"/>
    </row>
    <row r="18" spans="1:7">
      <c r="A18" s="3"/>
      <c r="B18" s="177" t="s">
        <v>47</v>
      </c>
      <c r="C18" s="177"/>
      <c r="D18" s="177"/>
      <c r="E18" s="3"/>
      <c r="F18" s="8"/>
      <c r="G18" s="3"/>
    </row>
    <row r="19" spans="1:7">
      <c r="A19" s="3"/>
      <c r="B19" s="10" t="s">
        <v>47</v>
      </c>
      <c r="C19" s="11"/>
      <c r="D19" s="11"/>
      <c r="E19" s="12" t="s">
        <v>26</v>
      </c>
      <c r="F19" s="3"/>
      <c r="G19" s="3"/>
    </row>
    <row r="20" spans="1:7">
      <c r="A20" s="3"/>
      <c r="B20" s="178" t="s">
        <v>43</v>
      </c>
      <c r="C20" s="178"/>
      <c r="D20" s="165"/>
      <c r="E20" s="13">
        <v>0</v>
      </c>
      <c r="F20" s="3"/>
      <c r="G20" s="3"/>
    </row>
    <row r="21" spans="1:7">
      <c r="A21" s="3"/>
      <c r="B21" s="178" t="s">
        <v>33</v>
      </c>
      <c r="C21" s="178"/>
      <c r="D21" s="165"/>
      <c r="E21" s="13">
        <v>0.06</v>
      </c>
      <c r="F21" s="3"/>
      <c r="G21" s="3"/>
    </row>
    <row r="22" spans="1:7">
      <c r="A22" s="3"/>
      <c r="B22" s="178" t="s">
        <v>34</v>
      </c>
      <c r="C22" s="178"/>
      <c r="D22" s="165"/>
      <c r="E22" s="13">
        <v>7.0000000000000007E-2</v>
      </c>
      <c r="F22" s="3"/>
      <c r="G22" s="3"/>
    </row>
    <row r="23" spans="1:7">
      <c r="A23" s="179" t="s">
        <v>18</v>
      </c>
      <c r="B23" s="165" t="s">
        <v>137</v>
      </c>
      <c r="C23" s="166"/>
      <c r="D23" s="166"/>
      <c r="E23" s="167"/>
      <c r="F23" s="3"/>
      <c r="G23" s="21">
        <f>G16</f>
        <v>0</v>
      </c>
    </row>
    <row r="24" spans="1:7">
      <c r="A24" s="180"/>
      <c r="B24" s="165" t="s">
        <v>35</v>
      </c>
      <c r="C24" s="166"/>
      <c r="D24" s="166"/>
      <c r="E24" s="167"/>
      <c r="F24" s="3"/>
      <c r="G24" s="21"/>
    </row>
    <row r="25" spans="1:7">
      <c r="B25" s="183" t="str">
        <f>BAHTTEXT(G24)</f>
        <v>ศูนย์บาทถ้วน</v>
      </c>
      <c r="C25" s="184"/>
      <c r="D25" s="184"/>
      <c r="E25" s="185"/>
      <c r="F25" s="3"/>
      <c r="G25" s="3"/>
    </row>
    <row r="26" spans="1:7">
      <c r="A26" s="57"/>
      <c r="B26" s="57"/>
      <c r="C26" s="57"/>
      <c r="E26" s="14"/>
      <c r="F26" s="57"/>
    </row>
    <row r="27" spans="1:7">
      <c r="A27" s="57"/>
      <c r="B27" s="57"/>
      <c r="D27" s="57"/>
      <c r="E27" s="57"/>
      <c r="F27" s="57"/>
    </row>
    <row r="28" spans="1:7">
      <c r="B28" s="57"/>
      <c r="C28" s="57"/>
      <c r="D28" s="57"/>
      <c r="E28" s="14"/>
      <c r="F28" s="57"/>
    </row>
    <row r="29" spans="1:7">
      <c r="C29" s="141" t="s">
        <v>155</v>
      </c>
      <c r="D29" s="181" t="s">
        <v>156</v>
      </c>
      <c r="E29" s="181"/>
      <c r="F29" s="181"/>
      <c r="G29" s="142" t="s">
        <v>157</v>
      </c>
    </row>
    <row r="30" spans="1:7">
      <c r="C30" s="143"/>
      <c r="D30" s="181" t="s">
        <v>158</v>
      </c>
      <c r="E30" s="181"/>
      <c r="F30" s="181"/>
      <c r="G30" s="144"/>
    </row>
    <row r="31" spans="1:7">
      <c r="C31" s="182" t="s">
        <v>159</v>
      </c>
      <c r="D31" s="182"/>
      <c r="E31" s="182"/>
      <c r="F31" s="182"/>
      <c r="G31" s="182"/>
    </row>
    <row r="32" spans="1:7">
      <c r="C32" s="182" t="s">
        <v>160</v>
      </c>
      <c r="D32" s="182"/>
      <c r="E32" s="182"/>
      <c r="F32" s="182"/>
      <c r="G32" s="182"/>
    </row>
  </sheetData>
  <mergeCells count="22">
    <mergeCell ref="D29:F29"/>
    <mergeCell ref="D30:F30"/>
    <mergeCell ref="C31:G31"/>
    <mergeCell ref="C32:G32"/>
    <mergeCell ref="B25:E25"/>
    <mergeCell ref="B23:E23"/>
    <mergeCell ref="B14:D14"/>
    <mergeCell ref="A23:A24"/>
    <mergeCell ref="B22:D22"/>
    <mergeCell ref="B24:E24"/>
    <mergeCell ref="B18:D18"/>
    <mergeCell ref="B20:D20"/>
    <mergeCell ref="B21:D21"/>
    <mergeCell ref="A1:G1"/>
    <mergeCell ref="B16:D16"/>
    <mergeCell ref="B17:D17"/>
    <mergeCell ref="B13:D13"/>
    <mergeCell ref="A2:F2"/>
    <mergeCell ref="B10:D10"/>
    <mergeCell ref="B11:D11"/>
    <mergeCell ref="B12:D12"/>
    <mergeCell ref="B15:D15"/>
  </mergeCells>
  <phoneticPr fontId="8" type="noConversion"/>
  <pageMargins left="0.59055118110236227" right="0.39370078740157483" top="0.39370078740157483" bottom="0.3937007874015748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view="pageBreakPreview" zoomScaleSheetLayoutView="100" workbookViewId="0">
      <pane ySplit="6" topLeftCell="A76" activePane="bottomLeft" state="frozen"/>
      <selection pane="bottomLeft" activeCell="B47" sqref="B47"/>
    </sheetView>
  </sheetViews>
  <sheetFormatPr defaultRowHeight="18.75"/>
  <cols>
    <col min="1" max="1" width="4.875" style="54" customWidth="1"/>
    <col min="2" max="2" width="51" style="28" customWidth="1"/>
    <col min="3" max="3" width="8.875" style="28" customWidth="1"/>
    <col min="4" max="4" width="6.125" style="29" customWidth="1"/>
    <col min="5" max="5" width="10" style="30" customWidth="1"/>
    <col min="6" max="6" width="12.375" style="30" customWidth="1"/>
    <col min="7" max="7" width="8.625" style="28" customWidth="1"/>
    <col min="8" max="8" width="11.75" style="30" customWidth="1"/>
    <col min="9" max="9" width="13.125" style="31" customWidth="1"/>
    <col min="10" max="10" width="8.625" style="28" customWidth="1"/>
    <col min="11" max="16384" width="9" style="28"/>
  </cols>
  <sheetData>
    <row r="1" spans="1:10">
      <c r="A1" s="54" t="s">
        <v>134</v>
      </c>
      <c r="I1" s="40" t="s">
        <v>145</v>
      </c>
      <c r="J1" s="39"/>
    </row>
    <row r="2" spans="1:10">
      <c r="A2" s="54" t="s">
        <v>56</v>
      </c>
      <c r="C2" s="187"/>
      <c r="D2" s="187"/>
      <c r="E2" s="187"/>
      <c r="F2" s="187"/>
      <c r="H2" s="30" t="s">
        <v>26</v>
      </c>
      <c r="I2" s="30" t="s">
        <v>13</v>
      </c>
    </row>
    <row r="3" spans="1:10">
      <c r="A3" s="54" t="s">
        <v>57</v>
      </c>
      <c r="C3" s="187"/>
      <c r="D3" s="187"/>
      <c r="E3" s="187"/>
      <c r="F3" s="187"/>
    </row>
    <row r="4" spans="1:10" ht="21">
      <c r="A4" s="1" t="s">
        <v>148</v>
      </c>
      <c r="D4" s="188" t="s">
        <v>149</v>
      </c>
      <c r="E4" s="188"/>
      <c r="F4" s="188"/>
      <c r="G4" s="188"/>
      <c r="H4" s="188"/>
    </row>
    <row r="5" spans="1:10">
      <c r="A5" s="186" t="s">
        <v>19</v>
      </c>
      <c r="B5" s="186" t="s">
        <v>7</v>
      </c>
      <c r="C5" s="186" t="s">
        <v>20</v>
      </c>
      <c r="D5" s="186" t="s">
        <v>21</v>
      </c>
      <c r="E5" s="186" t="s">
        <v>22</v>
      </c>
      <c r="F5" s="186"/>
      <c r="G5" s="186" t="s">
        <v>23</v>
      </c>
      <c r="H5" s="186"/>
      <c r="I5" s="189" t="s">
        <v>24</v>
      </c>
      <c r="J5" s="186" t="s">
        <v>9</v>
      </c>
    </row>
    <row r="6" spans="1:10">
      <c r="A6" s="186"/>
      <c r="B6" s="186"/>
      <c r="C6" s="186"/>
      <c r="D6" s="186"/>
      <c r="E6" s="32" t="s">
        <v>142</v>
      </c>
      <c r="F6" s="32" t="s">
        <v>143</v>
      </c>
      <c r="G6" s="53" t="s">
        <v>144</v>
      </c>
      <c r="H6" s="32" t="s">
        <v>143</v>
      </c>
      <c r="I6" s="189"/>
      <c r="J6" s="186"/>
    </row>
    <row r="7" spans="1:10">
      <c r="A7" s="82"/>
      <c r="B7" s="83" t="s">
        <v>106</v>
      </c>
      <c r="C7" s="77">
        <v>8192</v>
      </c>
      <c r="D7" s="79"/>
      <c r="E7" s="78"/>
      <c r="F7" s="78"/>
      <c r="G7" s="78"/>
      <c r="H7" s="78"/>
      <c r="I7" s="78"/>
      <c r="J7" s="84"/>
    </row>
    <row r="8" spans="1:10">
      <c r="A8" s="85">
        <v>1</v>
      </c>
      <c r="B8" s="86" t="s">
        <v>58</v>
      </c>
      <c r="C8" s="64"/>
      <c r="D8" s="87" t="s">
        <v>107</v>
      </c>
      <c r="E8" s="64"/>
      <c r="F8" s="78">
        <f>F31</f>
        <v>0</v>
      </c>
      <c r="G8" s="78"/>
      <c r="H8" s="78">
        <f>H30</f>
        <v>0</v>
      </c>
      <c r="I8" s="78">
        <f>SUM(F8,H8)</f>
        <v>0</v>
      </c>
      <c r="J8" s="88"/>
    </row>
    <row r="9" spans="1:10">
      <c r="A9" s="85">
        <v>2</v>
      </c>
      <c r="B9" s="86" t="s">
        <v>61</v>
      </c>
      <c r="C9" s="64"/>
      <c r="D9" s="87" t="s">
        <v>107</v>
      </c>
      <c r="E9" s="64"/>
      <c r="F9" s="78">
        <f>F41</f>
        <v>0</v>
      </c>
      <c r="G9" s="78"/>
      <c r="H9" s="78">
        <f>H41</f>
        <v>0</v>
      </c>
      <c r="I9" s="78">
        <f t="shared" ref="I9:I13" si="0">SUM(F9,H9)</f>
        <v>0</v>
      </c>
      <c r="J9" s="88"/>
    </row>
    <row r="10" spans="1:10">
      <c r="A10" s="85">
        <v>3</v>
      </c>
      <c r="B10" s="86" t="s">
        <v>71</v>
      </c>
      <c r="C10" s="64"/>
      <c r="D10" s="87" t="s">
        <v>107</v>
      </c>
      <c r="E10" s="64"/>
      <c r="F10" s="78">
        <f>F55</f>
        <v>0</v>
      </c>
      <c r="G10" s="78"/>
      <c r="H10" s="78">
        <f>H55</f>
        <v>0</v>
      </c>
      <c r="I10" s="78">
        <f t="shared" si="0"/>
        <v>0</v>
      </c>
      <c r="J10" s="88"/>
    </row>
    <row r="11" spans="1:10">
      <c r="A11" s="71">
        <v>4</v>
      </c>
      <c r="B11" s="72" t="s">
        <v>82</v>
      </c>
      <c r="C11" s="89"/>
      <c r="D11" s="87" t="s">
        <v>107</v>
      </c>
      <c r="E11" s="89"/>
      <c r="F11" s="78">
        <f>F62</f>
        <v>0</v>
      </c>
      <c r="G11" s="78"/>
      <c r="H11" s="78">
        <f>H62</f>
        <v>0</v>
      </c>
      <c r="I11" s="78">
        <f t="shared" si="0"/>
        <v>0</v>
      </c>
      <c r="J11" s="88"/>
    </row>
    <row r="12" spans="1:10">
      <c r="A12" s="71">
        <v>5</v>
      </c>
      <c r="B12" s="72" t="s">
        <v>108</v>
      </c>
      <c r="C12" s="89"/>
      <c r="D12" s="87" t="s">
        <v>107</v>
      </c>
      <c r="E12" s="89"/>
      <c r="F12" s="78">
        <f>F71</f>
        <v>0</v>
      </c>
      <c r="G12" s="78"/>
      <c r="H12" s="78">
        <f>H71</f>
        <v>0</v>
      </c>
      <c r="I12" s="78">
        <f t="shared" si="0"/>
        <v>0</v>
      </c>
      <c r="J12" s="88"/>
    </row>
    <row r="13" spans="1:10">
      <c r="A13" s="71">
        <v>6</v>
      </c>
      <c r="B13" s="72" t="s">
        <v>113</v>
      </c>
      <c r="C13" s="89"/>
      <c r="D13" s="87" t="s">
        <v>107</v>
      </c>
      <c r="E13" s="89"/>
      <c r="F13" s="78">
        <f>F81</f>
        <v>0</v>
      </c>
      <c r="G13" s="78"/>
      <c r="H13" s="78">
        <f>H81</f>
        <v>0</v>
      </c>
      <c r="I13" s="78">
        <f t="shared" si="0"/>
        <v>0</v>
      </c>
      <c r="J13" s="88"/>
    </row>
    <row r="14" spans="1:10">
      <c r="A14" s="71"/>
      <c r="B14" s="72"/>
      <c r="C14" s="89"/>
      <c r="D14" s="87"/>
      <c r="E14" s="89"/>
      <c r="F14" s="78"/>
      <c r="G14" s="78"/>
      <c r="H14" s="78"/>
      <c r="I14" s="78"/>
      <c r="J14" s="88"/>
    </row>
    <row r="15" spans="1:10">
      <c r="A15" s="129">
        <v>5</v>
      </c>
      <c r="B15" s="130" t="s">
        <v>109</v>
      </c>
      <c r="C15" s="131"/>
      <c r="D15" s="132" t="s">
        <v>107</v>
      </c>
      <c r="E15" s="131"/>
      <c r="F15" s="133"/>
      <c r="G15" s="133"/>
      <c r="H15" s="133"/>
      <c r="I15" s="133"/>
      <c r="J15" s="134"/>
    </row>
    <row r="16" spans="1:10">
      <c r="A16" s="106"/>
      <c r="B16" s="136" t="s">
        <v>110</v>
      </c>
      <c r="C16" s="108"/>
      <c r="D16" s="137"/>
      <c r="E16" s="138"/>
      <c r="F16" s="108">
        <f t="shared" ref="F16:H16" si="1">SUM(F8:F15)</f>
        <v>0</v>
      </c>
      <c r="G16" s="108"/>
      <c r="H16" s="108">
        <f t="shared" si="1"/>
        <v>0</v>
      </c>
      <c r="I16" s="108">
        <f>SUM(I8:I15)</f>
        <v>0</v>
      </c>
      <c r="J16" s="139">
        <f>F16+H16</f>
        <v>0</v>
      </c>
    </row>
    <row r="17" spans="1:10">
      <c r="A17" s="58"/>
      <c r="B17" s="135"/>
      <c r="C17" s="60"/>
      <c r="D17" s="61"/>
      <c r="E17" s="60"/>
      <c r="F17" s="60"/>
      <c r="G17" s="60"/>
      <c r="H17" s="60"/>
      <c r="I17" s="60"/>
      <c r="J17" s="62"/>
    </row>
    <row r="18" spans="1:10">
      <c r="A18" s="71"/>
      <c r="B18" s="63"/>
      <c r="C18" s="64"/>
      <c r="D18" s="65"/>
      <c r="E18" s="64"/>
      <c r="F18" s="64"/>
      <c r="G18" s="64"/>
      <c r="H18" s="64"/>
      <c r="I18" s="64"/>
      <c r="J18" s="73"/>
    </row>
    <row r="19" spans="1:10">
      <c r="A19" s="71"/>
      <c r="B19" s="63"/>
      <c r="C19" s="64"/>
      <c r="D19" s="65"/>
      <c r="E19" s="64"/>
      <c r="F19" s="64"/>
      <c r="G19" s="64"/>
      <c r="H19" s="64"/>
      <c r="I19" s="64"/>
      <c r="J19" s="74"/>
    </row>
    <row r="20" spans="1:10">
      <c r="A20" s="71"/>
      <c r="B20" s="63"/>
      <c r="C20" s="64"/>
      <c r="D20" s="65"/>
      <c r="E20" s="64"/>
      <c r="F20" s="64"/>
      <c r="G20" s="64"/>
      <c r="H20" s="64"/>
      <c r="I20" s="64"/>
      <c r="J20" s="74"/>
    </row>
    <row r="21" spans="1:10">
      <c r="A21" s="66"/>
      <c r="B21" s="67"/>
      <c r="C21" s="68"/>
      <c r="D21" s="69"/>
      <c r="E21" s="68"/>
      <c r="F21" s="68"/>
      <c r="G21" s="68"/>
      <c r="H21" s="68"/>
      <c r="I21" s="68"/>
      <c r="J21" s="75"/>
    </row>
    <row r="22" spans="1:10" ht="21">
      <c r="A22" s="35"/>
      <c r="B22" s="36"/>
      <c r="C22" s="48"/>
      <c r="D22" s="37"/>
      <c r="E22" s="38"/>
      <c r="F22" s="38"/>
      <c r="G22" s="38"/>
      <c r="H22" s="38"/>
      <c r="I22" s="38"/>
      <c r="J22" s="33"/>
    </row>
    <row r="23" spans="1:10" ht="21">
      <c r="A23" s="44"/>
      <c r="B23" s="36"/>
      <c r="C23" s="48"/>
      <c r="D23" s="37"/>
      <c r="E23" s="38"/>
      <c r="F23" s="38"/>
      <c r="G23" s="38"/>
      <c r="H23" s="38"/>
      <c r="I23" s="38"/>
      <c r="J23" s="33"/>
    </row>
    <row r="24" spans="1:10" ht="21">
      <c r="A24" s="35"/>
      <c r="B24" s="49"/>
      <c r="C24" s="48"/>
      <c r="D24" s="37"/>
      <c r="E24" s="38"/>
      <c r="F24" s="38"/>
      <c r="G24" s="38"/>
      <c r="H24" s="38"/>
      <c r="I24" s="38"/>
      <c r="J24" s="33"/>
    </row>
    <row r="25" spans="1:10" ht="21">
      <c r="A25" s="35"/>
      <c r="B25" s="36"/>
      <c r="C25" s="48"/>
      <c r="D25" s="37"/>
      <c r="E25" s="38"/>
      <c r="F25" s="38"/>
      <c r="G25" s="38"/>
      <c r="H25" s="38"/>
      <c r="I25" s="38"/>
      <c r="J25" s="33"/>
    </row>
    <row r="26" spans="1:10" ht="21">
      <c r="A26" s="47"/>
      <c r="B26" s="97"/>
      <c r="C26" s="98"/>
      <c r="D26" s="99"/>
      <c r="E26" s="46"/>
      <c r="F26" s="46"/>
      <c r="G26" s="46"/>
      <c r="H26" s="46"/>
      <c r="I26" s="46"/>
      <c r="J26" s="100"/>
    </row>
    <row r="27" spans="1:10" ht="21">
      <c r="A27" s="47"/>
      <c r="B27" s="97"/>
      <c r="C27" s="98"/>
      <c r="D27" s="99"/>
      <c r="E27" s="46"/>
      <c r="F27" s="46"/>
      <c r="G27" s="46"/>
      <c r="H27" s="46"/>
      <c r="I27" s="46"/>
      <c r="J27" s="100"/>
    </row>
    <row r="28" spans="1:10">
      <c r="A28" s="58">
        <v>1</v>
      </c>
      <c r="B28" s="59" t="s">
        <v>58</v>
      </c>
      <c r="C28" s="60"/>
      <c r="D28" s="61"/>
      <c r="E28" s="60"/>
      <c r="F28" s="60"/>
      <c r="G28" s="60"/>
      <c r="H28" s="60"/>
      <c r="I28" s="60"/>
      <c r="J28" s="62"/>
    </row>
    <row r="29" spans="1:10">
      <c r="A29" s="114"/>
      <c r="B29" s="102" t="s">
        <v>59</v>
      </c>
      <c r="C29" s="103">
        <v>8155.07</v>
      </c>
      <c r="D29" s="104" t="s">
        <v>37</v>
      </c>
      <c r="E29" s="103">
        <v>0</v>
      </c>
      <c r="F29" s="103">
        <f t="shared" ref="F29" si="2">ROUND(C29*E29,2)</f>
        <v>0</v>
      </c>
      <c r="G29" s="103"/>
      <c r="H29" s="103">
        <f t="shared" ref="H29" si="3">ROUND(C29*G29,2)</f>
        <v>0</v>
      </c>
      <c r="I29" s="103">
        <f>F29+H29</f>
        <v>0</v>
      </c>
      <c r="J29" s="45" t="s">
        <v>130</v>
      </c>
    </row>
    <row r="30" spans="1:10">
      <c r="A30" s="106"/>
      <c r="B30" s="107" t="s">
        <v>60</v>
      </c>
      <c r="C30" s="108"/>
      <c r="D30" s="109"/>
      <c r="E30" s="108"/>
      <c r="F30" s="108">
        <f>SUM(F29:F29)</f>
        <v>0</v>
      </c>
      <c r="G30" s="108"/>
      <c r="H30" s="108">
        <f>SUM(H29:H29)</f>
        <v>0</v>
      </c>
      <c r="I30" s="108">
        <f>SUM(I29:I29)</f>
        <v>0</v>
      </c>
      <c r="J30" s="115"/>
    </row>
    <row r="31" spans="1:10">
      <c r="A31" s="71">
        <v>2</v>
      </c>
      <c r="B31" s="72" t="s">
        <v>61</v>
      </c>
      <c r="C31" s="64"/>
      <c r="D31" s="65"/>
      <c r="E31" s="91"/>
      <c r="F31" s="64"/>
      <c r="G31" s="64"/>
      <c r="H31" s="64"/>
      <c r="I31" s="64"/>
      <c r="J31" s="73"/>
    </row>
    <row r="32" spans="1:10">
      <c r="A32" s="71"/>
      <c r="B32" s="63" t="s">
        <v>62</v>
      </c>
      <c r="C32" s="64">
        <v>1406</v>
      </c>
      <c r="D32" s="65" t="s">
        <v>45</v>
      </c>
      <c r="E32" s="64"/>
      <c r="F32" s="64">
        <f t="shared" ref="F32" si="4">ROUND(C32*E32,2)</f>
        <v>0</v>
      </c>
      <c r="G32" s="64"/>
      <c r="H32" s="64">
        <f t="shared" ref="H32" si="5">ROUND(C32*G32,2)</f>
        <v>0</v>
      </c>
      <c r="I32" s="64">
        <f t="shared" ref="I32" si="6">F32+H32</f>
        <v>0</v>
      </c>
      <c r="J32" s="73"/>
    </row>
    <row r="33" spans="1:10">
      <c r="A33" s="71"/>
      <c r="B33" s="63" t="s">
        <v>63</v>
      </c>
      <c r="C33" s="64"/>
      <c r="D33" s="65"/>
      <c r="E33" s="64"/>
      <c r="F33" s="64"/>
      <c r="G33" s="64"/>
      <c r="H33" s="64"/>
      <c r="I33" s="64"/>
      <c r="J33" s="73"/>
    </row>
    <row r="34" spans="1:10">
      <c r="A34" s="71"/>
      <c r="B34" s="63" t="s">
        <v>64</v>
      </c>
      <c r="C34" s="64">
        <v>280</v>
      </c>
      <c r="D34" s="65" t="s">
        <v>45</v>
      </c>
      <c r="E34" s="64"/>
      <c r="F34" s="64">
        <f t="shared" ref="F34" si="7">ROUND(C34*E34,2)</f>
        <v>0</v>
      </c>
      <c r="G34" s="64"/>
      <c r="H34" s="64">
        <f t="shared" ref="H34" si="8">ROUND(C34*G34,2)</f>
        <v>0</v>
      </c>
      <c r="I34" s="64">
        <f t="shared" ref="I34" si="9">F34+H34</f>
        <v>0</v>
      </c>
      <c r="J34" s="73"/>
    </row>
    <row r="35" spans="1:10">
      <c r="A35" s="71"/>
      <c r="B35" s="63" t="s">
        <v>63</v>
      </c>
      <c r="C35" s="64"/>
      <c r="D35" s="65"/>
      <c r="E35" s="64"/>
      <c r="F35" s="64"/>
      <c r="G35" s="64"/>
      <c r="H35" s="64"/>
      <c r="I35" s="64"/>
      <c r="J35" s="73"/>
    </row>
    <row r="36" spans="1:10">
      <c r="A36" s="71"/>
      <c r="B36" s="63" t="s">
        <v>65</v>
      </c>
      <c r="C36" s="64">
        <v>58</v>
      </c>
      <c r="D36" s="65" t="s">
        <v>50</v>
      </c>
      <c r="E36" s="64"/>
      <c r="F36" s="64">
        <f t="shared" ref="F36:F40" si="10">ROUND(C36*E36,2)</f>
        <v>0</v>
      </c>
      <c r="G36" s="64"/>
      <c r="H36" s="64">
        <f t="shared" ref="H36:H40" si="11">ROUND(C36*G36,2)</f>
        <v>0</v>
      </c>
      <c r="I36" s="64">
        <f t="shared" ref="I36:I40" si="12">F36+H36</f>
        <v>0</v>
      </c>
      <c r="J36" s="73"/>
    </row>
    <row r="37" spans="1:10">
      <c r="A37" s="71"/>
      <c r="B37" s="63" t="s">
        <v>66</v>
      </c>
      <c r="C37" s="64">
        <v>273</v>
      </c>
      <c r="D37" s="65" t="s">
        <v>50</v>
      </c>
      <c r="E37" s="64"/>
      <c r="F37" s="64">
        <f t="shared" si="10"/>
        <v>0</v>
      </c>
      <c r="G37" s="64"/>
      <c r="H37" s="64">
        <f t="shared" si="11"/>
        <v>0</v>
      </c>
      <c r="I37" s="64">
        <f t="shared" si="12"/>
        <v>0</v>
      </c>
      <c r="J37" s="92"/>
    </row>
    <row r="38" spans="1:10">
      <c r="A38" s="71"/>
      <c r="B38" s="63" t="s">
        <v>67</v>
      </c>
      <c r="C38" s="64">
        <v>95</v>
      </c>
      <c r="D38" s="65" t="s">
        <v>50</v>
      </c>
      <c r="E38" s="64"/>
      <c r="F38" s="64">
        <f t="shared" si="10"/>
        <v>0</v>
      </c>
      <c r="G38" s="64"/>
      <c r="H38" s="64">
        <f t="shared" si="11"/>
        <v>0</v>
      </c>
      <c r="I38" s="64">
        <f t="shared" si="12"/>
        <v>0</v>
      </c>
      <c r="J38" s="73"/>
    </row>
    <row r="39" spans="1:10">
      <c r="A39" s="71"/>
      <c r="B39" s="63" t="s">
        <v>68</v>
      </c>
      <c r="C39" s="64">
        <v>795</v>
      </c>
      <c r="D39" s="65" t="s">
        <v>37</v>
      </c>
      <c r="E39" s="64"/>
      <c r="F39" s="64">
        <f t="shared" si="10"/>
        <v>0</v>
      </c>
      <c r="G39" s="64"/>
      <c r="H39" s="64">
        <f t="shared" si="11"/>
        <v>0</v>
      </c>
      <c r="I39" s="64">
        <f t="shared" si="12"/>
        <v>0</v>
      </c>
      <c r="J39" s="74"/>
    </row>
    <row r="40" spans="1:10" s="27" customFormat="1">
      <c r="A40" s="111"/>
      <c r="B40" s="102" t="s">
        <v>69</v>
      </c>
      <c r="C40" s="103">
        <v>8624</v>
      </c>
      <c r="D40" s="104" t="s">
        <v>37</v>
      </c>
      <c r="E40" s="103"/>
      <c r="F40" s="103">
        <f t="shared" si="10"/>
        <v>0</v>
      </c>
      <c r="G40" s="103"/>
      <c r="H40" s="103">
        <f t="shared" si="11"/>
        <v>0</v>
      </c>
      <c r="I40" s="103">
        <f t="shared" si="12"/>
        <v>0</v>
      </c>
      <c r="J40" s="112"/>
    </row>
    <row r="41" spans="1:10">
      <c r="A41" s="106"/>
      <c r="B41" s="107" t="s">
        <v>70</v>
      </c>
      <c r="C41" s="108"/>
      <c r="D41" s="109"/>
      <c r="E41" s="108"/>
      <c r="F41" s="108">
        <f>SUM(F32:F40)</f>
        <v>0</v>
      </c>
      <c r="G41" s="108"/>
      <c r="H41" s="108">
        <f t="shared" ref="H41:I41" si="13">SUM(H32:H40)</f>
        <v>0</v>
      </c>
      <c r="I41" s="108">
        <f t="shared" si="13"/>
        <v>0</v>
      </c>
      <c r="J41" s="113" t="e">
        <f>(F41+H41+#REF!+#REF!+I42)/C43</f>
        <v>#REF!</v>
      </c>
    </row>
    <row r="42" spans="1:10">
      <c r="A42" s="58">
        <v>3</v>
      </c>
      <c r="B42" s="59" t="s">
        <v>71</v>
      </c>
      <c r="C42" s="60"/>
      <c r="D42" s="61"/>
      <c r="E42" s="60"/>
      <c r="F42" s="60"/>
      <c r="G42" s="60"/>
      <c r="H42" s="60"/>
      <c r="I42" s="60"/>
      <c r="J42" s="76"/>
    </row>
    <row r="43" spans="1:10" s="26" customFormat="1">
      <c r="A43" s="66"/>
      <c r="B43" s="63" t="s">
        <v>72</v>
      </c>
      <c r="C43" s="64">
        <v>1517</v>
      </c>
      <c r="D43" s="65" t="s">
        <v>36</v>
      </c>
      <c r="E43" s="64"/>
      <c r="F43" s="64">
        <f t="shared" ref="F43:F47" si="14">ROUND(C43*E43,2)</f>
        <v>0</v>
      </c>
      <c r="G43" s="64"/>
      <c r="H43" s="64">
        <f t="shared" ref="H43:H47" si="15">ROUND(C43*G43,2)</f>
        <v>0</v>
      </c>
      <c r="I43" s="64">
        <f>F43+H43</f>
        <v>0</v>
      </c>
      <c r="J43" s="75"/>
    </row>
    <row r="44" spans="1:10" s="26" customFormat="1" ht="22.5" customHeight="1">
      <c r="A44" s="66"/>
      <c r="B44" s="63" t="s">
        <v>135</v>
      </c>
      <c r="C44" s="64">
        <v>95</v>
      </c>
      <c r="D44" s="65" t="s">
        <v>36</v>
      </c>
      <c r="E44" s="64"/>
      <c r="F44" s="64">
        <f t="shared" ref="F44" si="16">ROUND(C44*E44,2)</f>
        <v>0</v>
      </c>
      <c r="G44" s="64"/>
      <c r="H44" s="64">
        <f t="shared" ref="H44" si="17">ROUND(C44*G44,2)</f>
        <v>0</v>
      </c>
      <c r="I44" s="64">
        <f>F44+H44</f>
        <v>0</v>
      </c>
      <c r="J44" s="75"/>
    </row>
    <row r="45" spans="1:10" s="26" customFormat="1">
      <c r="A45" s="66"/>
      <c r="B45" s="63" t="s">
        <v>136</v>
      </c>
      <c r="C45" s="64">
        <v>243</v>
      </c>
      <c r="D45" s="65" t="s">
        <v>36</v>
      </c>
      <c r="E45" s="64"/>
      <c r="F45" s="64">
        <f t="shared" si="14"/>
        <v>0</v>
      </c>
      <c r="G45" s="64"/>
      <c r="H45" s="64">
        <f t="shared" si="15"/>
        <v>0</v>
      </c>
      <c r="I45" s="64">
        <f>F45+H45</f>
        <v>0</v>
      </c>
      <c r="J45" s="75"/>
    </row>
    <row r="46" spans="1:10" s="26" customFormat="1">
      <c r="A46" s="66"/>
      <c r="B46" s="63" t="s">
        <v>73</v>
      </c>
      <c r="C46" s="64">
        <v>256</v>
      </c>
      <c r="D46" s="65" t="s">
        <v>39</v>
      </c>
      <c r="E46" s="64"/>
      <c r="F46" s="64">
        <f t="shared" si="14"/>
        <v>0</v>
      </c>
      <c r="G46" s="64"/>
      <c r="H46" s="64">
        <f t="shared" si="15"/>
        <v>0</v>
      </c>
      <c r="I46" s="64">
        <f t="shared" ref="I46" si="18">F46+H46</f>
        <v>0</v>
      </c>
      <c r="J46" s="75"/>
    </row>
    <row r="47" spans="1:10" s="26" customFormat="1">
      <c r="A47" s="66"/>
      <c r="B47" s="197" t="s">
        <v>166</v>
      </c>
      <c r="C47" s="64">
        <v>8095</v>
      </c>
      <c r="D47" s="65" t="s">
        <v>37</v>
      </c>
      <c r="E47" s="64"/>
      <c r="F47" s="64">
        <f t="shared" si="14"/>
        <v>0</v>
      </c>
      <c r="G47" s="64"/>
      <c r="H47" s="64">
        <f t="shared" si="15"/>
        <v>0</v>
      </c>
      <c r="I47" s="64">
        <f>F47+H47</f>
        <v>0</v>
      </c>
      <c r="J47" s="75"/>
    </row>
    <row r="48" spans="1:10" s="26" customFormat="1">
      <c r="A48" s="82"/>
      <c r="B48" s="63" t="s">
        <v>74</v>
      </c>
      <c r="C48" s="78"/>
      <c r="D48" s="79"/>
      <c r="E48" s="78"/>
      <c r="F48" s="78"/>
      <c r="G48" s="78"/>
      <c r="H48" s="78"/>
      <c r="I48" s="78"/>
      <c r="J48" s="80"/>
    </row>
    <row r="49" spans="1:10" s="26" customFormat="1">
      <c r="A49" s="66"/>
      <c r="B49" s="63" t="s">
        <v>75</v>
      </c>
      <c r="C49" s="68"/>
      <c r="D49" s="69"/>
      <c r="E49" s="68"/>
      <c r="F49" s="68"/>
      <c r="G49" s="68"/>
      <c r="H49" s="68"/>
      <c r="I49" s="68"/>
      <c r="J49" s="75"/>
    </row>
    <row r="50" spans="1:10" s="26" customFormat="1">
      <c r="A50" s="66"/>
      <c r="B50" s="63" t="s">
        <v>76</v>
      </c>
      <c r="C50" s="68"/>
      <c r="D50" s="69"/>
      <c r="E50" s="68"/>
      <c r="F50" s="68"/>
      <c r="G50" s="68"/>
      <c r="H50" s="68"/>
      <c r="I50" s="68"/>
      <c r="J50" s="75"/>
    </row>
    <row r="51" spans="1:10" s="26" customFormat="1">
      <c r="A51" s="66"/>
      <c r="B51" s="63" t="s">
        <v>77</v>
      </c>
      <c r="C51" s="64">
        <v>80</v>
      </c>
      <c r="D51" s="65" t="s">
        <v>37</v>
      </c>
      <c r="E51" s="64"/>
      <c r="F51" s="64">
        <f t="shared" ref="F51" si="19">ROUND(C51*E51,2)</f>
        <v>0</v>
      </c>
      <c r="G51" s="64"/>
      <c r="H51" s="64">
        <f t="shared" ref="H51" si="20">ROUND(C51*G51,2)</f>
        <v>0</v>
      </c>
      <c r="I51" s="64">
        <f>F51+H51</f>
        <v>0</v>
      </c>
      <c r="J51" s="75">
        <f>+I51/C51</f>
        <v>0</v>
      </c>
    </row>
    <row r="52" spans="1:10" s="26" customFormat="1">
      <c r="A52" s="66"/>
      <c r="B52" s="63" t="s">
        <v>78</v>
      </c>
      <c r="C52" s="64"/>
      <c r="D52" s="65"/>
      <c r="E52" s="64"/>
      <c r="F52" s="64"/>
      <c r="G52" s="64"/>
      <c r="H52" s="64"/>
      <c r="I52" s="64"/>
      <c r="J52" s="75"/>
    </row>
    <row r="53" spans="1:10" s="26" customFormat="1">
      <c r="A53" s="66"/>
      <c r="B53" s="63" t="s">
        <v>79</v>
      </c>
      <c r="C53" s="64"/>
      <c r="D53" s="65"/>
      <c r="E53" s="64"/>
      <c r="F53" s="64"/>
      <c r="G53" s="64"/>
      <c r="H53" s="64"/>
      <c r="I53" s="64"/>
      <c r="J53" s="75"/>
    </row>
    <row r="54" spans="1:10" s="26" customFormat="1">
      <c r="A54" s="116"/>
      <c r="B54" s="117" t="s">
        <v>80</v>
      </c>
      <c r="C54" s="118"/>
      <c r="D54" s="119"/>
      <c r="E54" s="118"/>
      <c r="F54" s="118"/>
      <c r="G54" s="118"/>
      <c r="H54" s="118"/>
      <c r="I54" s="118"/>
      <c r="J54" s="120"/>
    </row>
    <row r="55" spans="1:10" s="26" customFormat="1">
      <c r="A55" s="106"/>
      <c r="B55" s="107" t="s">
        <v>81</v>
      </c>
      <c r="C55" s="108"/>
      <c r="D55" s="109"/>
      <c r="E55" s="108"/>
      <c r="F55" s="108">
        <f>SUM(F43:F54)</f>
        <v>0</v>
      </c>
      <c r="G55" s="108"/>
      <c r="H55" s="108">
        <f>SUM(H43:H54)</f>
        <v>0</v>
      </c>
      <c r="I55" s="108">
        <f>SUM(I43:I54)</f>
        <v>0</v>
      </c>
      <c r="J55" s="110">
        <f>+I47/C47</f>
        <v>0</v>
      </c>
    </row>
    <row r="56" spans="1:10" s="26" customFormat="1">
      <c r="A56" s="71">
        <v>4</v>
      </c>
      <c r="B56" s="72" t="s">
        <v>82</v>
      </c>
      <c r="C56" s="68"/>
      <c r="D56" s="69"/>
      <c r="E56" s="68"/>
      <c r="F56" s="68"/>
      <c r="G56" s="68"/>
      <c r="H56" s="68"/>
      <c r="I56" s="68"/>
      <c r="J56" s="75"/>
    </row>
    <row r="57" spans="1:10" s="26" customFormat="1">
      <c r="A57" s="66"/>
      <c r="B57" s="63" t="s">
        <v>83</v>
      </c>
      <c r="C57" s="64">
        <v>982</v>
      </c>
      <c r="D57" s="65" t="s">
        <v>37</v>
      </c>
      <c r="E57" s="64">
        <v>0</v>
      </c>
      <c r="F57" s="64">
        <f t="shared" ref="F57:F58" si="21">ROUND(C57*E57,2)</f>
        <v>0</v>
      </c>
      <c r="G57" s="64"/>
      <c r="H57" s="64">
        <f t="shared" ref="H57:H58" si="22">ROUND(C57*G57,2)</f>
        <v>0</v>
      </c>
      <c r="I57" s="64">
        <f>F57+H57</f>
        <v>0</v>
      </c>
      <c r="J57" s="75">
        <v>110</v>
      </c>
    </row>
    <row r="58" spans="1:10" s="26" customFormat="1">
      <c r="A58" s="66"/>
      <c r="B58" s="63" t="s">
        <v>84</v>
      </c>
      <c r="C58" s="64">
        <v>982</v>
      </c>
      <c r="D58" s="65" t="s">
        <v>37</v>
      </c>
      <c r="E58" s="64"/>
      <c r="F58" s="64">
        <f t="shared" si="21"/>
        <v>0</v>
      </c>
      <c r="G58" s="64"/>
      <c r="H58" s="64">
        <f t="shared" si="22"/>
        <v>0</v>
      </c>
      <c r="I58" s="64">
        <f t="shared" ref="I58" si="23">F58+H58</f>
        <v>0</v>
      </c>
      <c r="J58" s="76"/>
    </row>
    <row r="59" spans="1:10" s="26" customFormat="1">
      <c r="A59" s="66"/>
      <c r="B59" s="63" t="s">
        <v>85</v>
      </c>
      <c r="C59" s="64"/>
      <c r="D59" s="65"/>
      <c r="E59" s="64"/>
      <c r="F59" s="64"/>
      <c r="G59" s="64"/>
      <c r="H59" s="64"/>
      <c r="I59" s="64"/>
      <c r="J59" s="76"/>
    </row>
    <row r="60" spans="1:10" s="26" customFormat="1">
      <c r="A60" s="66"/>
      <c r="B60" s="63" t="s">
        <v>86</v>
      </c>
      <c r="C60" s="64">
        <v>237</v>
      </c>
      <c r="D60" s="65" t="s">
        <v>37</v>
      </c>
      <c r="E60" s="64"/>
      <c r="F60" s="64">
        <f t="shared" ref="F60:F61" si="24">ROUND(C60*E60,2)</f>
        <v>0</v>
      </c>
      <c r="G60" s="64"/>
      <c r="H60" s="64">
        <f t="shared" ref="H60:H61" si="25">ROUND(C60*G60,2)</f>
        <v>0</v>
      </c>
      <c r="I60" s="64">
        <f t="shared" ref="I60:I61" si="26">F60+H60</f>
        <v>0</v>
      </c>
      <c r="J60" s="75"/>
    </row>
    <row r="61" spans="1:10" s="26" customFormat="1">
      <c r="A61" s="101"/>
      <c r="B61" s="102" t="s">
        <v>87</v>
      </c>
      <c r="C61" s="103">
        <v>474</v>
      </c>
      <c r="D61" s="104" t="s">
        <v>37</v>
      </c>
      <c r="E61" s="103"/>
      <c r="F61" s="103">
        <f t="shared" si="24"/>
        <v>0</v>
      </c>
      <c r="G61" s="103"/>
      <c r="H61" s="103">
        <f t="shared" si="25"/>
        <v>0</v>
      </c>
      <c r="I61" s="103">
        <f t="shared" si="26"/>
        <v>0</v>
      </c>
      <c r="J61" s="105"/>
    </row>
    <row r="62" spans="1:10" s="26" customFormat="1">
      <c r="A62" s="106"/>
      <c r="B62" s="107" t="s">
        <v>88</v>
      </c>
      <c r="C62" s="108"/>
      <c r="D62" s="109"/>
      <c r="E62" s="108"/>
      <c r="F62" s="108">
        <f>SUM(F57:F61)</f>
        <v>0</v>
      </c>
      <c r="G62" s="108"/>
      <c r="H62" s="108">
        <f>SUM(H57:H61)</f>
        <v>0</v>
      </c>
      <c r="I62" s="108">
        <f>SUM(I57:I61)</f>
        <v>0</v>
      </c>
      <c r="J62" s="113">
        <f>+I62/C57</f>
        <v>0</v>
      </c>
    </row>
    <row r="63" spans="1:10" s="27" customFormat="1">
      <c r="A63" s="71">
        <v>5</v>
      </c>
      <c r="B63" s="72" t="s">
        <v>89</v>
      </c>
      <c r="C63" s="77" t="s">
        <v>90</v>
      </c>
      <c r="D63" s="69"/>
      <c r="E63" s="64"/>
      <c r="F63" s="64"/>
      <c r="G63" s="64"/>
      <c r="H63" s="64"/>
      <c r="I63" s="64"/>
      <c r="J63" s="74"/>
    </row>
    <row r="64" spans="1:10">
      <c r="A64" s="58"/>
      <c r="B64" s="63" t="s">
        <v>131</v>
      </c>
      <c r="C64" s="64">
        <v>159</v>
      </c>
      <c r="D64" s="65" t="s">
        <v>45</v>
      </c>
      <c r="E64" s="64">
        <v>0</v>
      </c>
      <c r="F64" s="64">
        <f t="shared" ref="F64:F69" si="27">ROUND(C64*E64,2)</f>
        <v>0</v>
      </c>
      <c r="G64" s="64"/>
      <c r="H64" s="64">
        <f t="shared" ref="H64:H69" si="28">ROUND(C64*G64,2)</f>
        <v>0</v>
      </c>
      <c r="I64" s="64">
        <f>F64+H64</f>
        <v>0</v>
      </c>
      <c r="J64" s="74"/>
    </row>
    <row r="65" spans="1:10" s="26" customFormat="1">
      <c r="A65" s="66"/>
      <c r="B65" s="63" t="s">
        <v>91</v>
      </c>
      <c r="C65" s="64">
        <v>63.64</v>
      </c>
      <c r="D65" s="65" t="s">
        <v>36</v>
      </c>
      <c r="E65" s="64"/>
      <c r="F65" s="64">
        <f t="shared" si="27"/>
        <v>0</v>
      </c>
      <c r="G65" s="64"/>
      <c r="H65" s="64">
        <f t="shared" si="28"/>
        <v>0</v>
      </c>
      <c r="I65" s="64">
        <f>F65+H65</f>
        <v>0</v>
      </c>
      <c r="J65" s="74"/>
    </row>
    <row r="66" spans="1:10" s="26" customFormat="1">
      <c r="A66" s="66"/>
      <c r="B66" s="63" t="s">
        <v>92</v>
      </c>
      <c r="C66" s="64">
        <v>8.32</v>
      </c>
      <c r="D66" s="65" t="s">
        <v>36</v>
      </c>
      <c r="E66" s="64"/>
      <c r="F66" s="64">
        <f t="shared" si="27"/>
        <v>0</v>
      </c>
      <c r="G66" s="64"/>
      <c r="H66" s="64">
        <f t="shared" si="28"/>
        <v>0</v>
      </c>
      <c r="I66" s="64">
        <f>F66+H66</f>
        <v>0</v>
      </c>
      <c r="J66" s="74"/>
    </row>
    <row r="67" spans="1:10" s="26" customFormat="1">
      <c r="A67" s="66"/>
      <c r="B67" s="63" t="s">
        <v>93</v>
      </c>
      <c r="C67" s="64">
        <v>5.77</v>
      </c>
      <c r="D67" s="65" t="s">
        <v>36</v>
      </c>
      <c r="E67" s="64"/>
      <c r="F67" s="64">
        <f t="shared" si="27"/>
        <v>0</v>
      </c>
      <c r="G67" s="64"/>
      <c r="H67" s="64">
        <f t="shared" si="28"/>
        <v>0</v>
      </c>
      <c r="I67" s="64">
        <f t="shared" ref="I67:I69" si="29">F67+H67</f>
        <v>0</v>
      </c>
      <c r="J67" s="74"/>
    </row>
    <row r="68" spans="1:10" s="26" customFormat="1">
      <c r="A68" s="66"/>
      <c r="B68" s="63" t="s">
        <v>94</v>
      </c>
      <c r="C68" s="64">
        <v>83</v>
      </c>
      <c r="D68" s="65" t="s">
        <v>39</v>
      </c>
      <c r="E68" s="64"/>
      <c r="F68" s="64">
        <f t="shared" si="27"/>
        <v>0</v>
      </c>
      <c r="G68" s="64"/>
      <c r="H68" s="64">
        <f t="shared" si="28"/>
        <v>0</v>
      </c>
      <c r="I68" s="64">
        <f t="shared" si="29"/>
        <v>0</v>
      </c>
      <c r="J68" s="74">
        <v>1530</v>
      </c>
    </row>
    <row r="69" spans="1:10" s="26" customFormat="1">
      <c r="A69" s="101"/>
      <c r="B69" s="102" t="s">
        <v>95</v>
      </c>
      <c r="C69" s="103">
        <v>159</v>
      </c>
      <c r="D69" s="104" t="s">
        <v>96</v>
      </c>
      <c r="E69" s="103"/>
      <c r="F69" s="103">
        <f t="shared" si="27"/>
        <v>0</v>
      </c>
      <c r="G69" s="103"/>
      <c r="H69" s="103">
        <f t="shared" si="28"/>
        <v>0</v>
      </c>
      <c r="I69" s="103">
        <f t="shared" si="29"/>
        <v>0</v>
      </c>
      <c r="J69" s="112">
        <v>2395</v>
      </c>
    </row>
    <row r="70" spans="1:10" s="26" customFormat="1">
      <c r="A70" s="101"/>
      <c r="B70" s="121"/>
      <c r="C70" s="122"/>
      <c r="D70" s="123"/>
      <c r="E70" s="122"/>
      <c r="F70" s="122"/>
      <c r="G70" s="122"/>
      <c r="H70" s="122"/>
      <c r="I70" s="122"/>
      <c r="J70" s="124"/>
    </row>
    <row r="71" spans="1:10" s="26" customFormat="1">
      <c r="A71" s="106"/>
      <c r="B71" s="107" t="s">
        <v>97</v>
      </c>
      <c r="C71" s="108"/>
      <c r="D71" s="109"/>
      <c r="E71" s="108"/>
      <c r="F71" s="108">
        <f>SUM(F64:F69)</f>
        <v>0</v>
      </c>
      <c r="G71" s="108"/>
      <c r="H71" s="108">
        <f>SUM(H64:H69)</f>
        <v>0</v>
      </c>
      <c r="I71" s="108">
        <f>SUM(I64:I69)</f>
        <v>0</v>
      </c>
      <c r="J71" s="113">
        <f>(F71+H71)/157</f>
        <v>0</v>
      </c>
    </row>
    <row r="72" spans="1:10" s="26" customFormat="1">
      <c r="A72" s="71">
        <v>6</v>
      </c>
      <c r="B72" s="72" t="s">
        <v>111</v>
      </c>
      <c r="C72" s="68"/>
      <c r="D72" s="69"/>
      <c r="E72" s="68"/>
      <c r="F72" s="68"/>
      <c r="G72" s="68"/>
      <c r="H72" s="68"/>
      <c r="I72" s="68"/>
      <c r="J72" s="75"/>
    </row>
    <row r="73" spans="1:10" s="26" customFormat="1">
      <c r="A73" s="66"/>
      <c r="B73" s="63" t="s">
        <v>98</v>
      </c>
      <c r="C73" s="64">
        <v>10</v>
      </c>
      <c r="D73" s="65" t="s">
        <v>39</v>
      </c>
      <c r="E73" s="64"/>
      <c r="F73" s="64">
        <f t="shared" ref="F73:F80" si="30">ROUND(C73*E73,2)</f>
        <v>0</v>
      </c>
      <c r="G73" s="64"/>
      <c r="H73" s="64">
        <f t="shared" ref="H73:H80" si="31">ROUND(C73*G73,2)</f>
        <v>0</v>
      </c>
      <c r="I73" s="64">
        <f t="shared" ref="I73:I80" si="32">F73+H73</f>
        <v>0</v>
      </c>
      <c r="J73" s="74"/>
    </row>
    <row r="74" spans="1:10" s="26" customFormat="1">
      <c r="A74" s="66"/>
      <c r="B74" s="63" t="s">
        <v>99</v>
      </c>
      <c r="C74" s="64">
        <v>30</v>
      </c>
      <c r="D74" s="65" t="s">
        <v>39</v>
      </c>
      <c r="E74" s="64"/>
      <c r="F74" s="64">
        <f t="shared" si="30"/>
        <v>0</v>
      </c>
      <c r="G74" s="64"/>
      <c r="H74" s="64">
        <f t="shared" si="31"/>
        <v>0</v>
      </c>
      <c r="I74" s="64">
        <f t="shared" si="32"/>
        <v>0</v>
      </c>
      <c r="J74" s="74"/>
    </row>
    <row r="75" spans="1:10" s="26" customFormat="1">
      <c r="A75" s="66"/>
      <c r="B75" s="63" t="s">
        <v>100</v>
      </c>
      <c r="C75" s="64">
        <v>16</v>
      </c>
      <c r="D75" s="65" t="s">
        <v>39</v>
      </c>
      <c r="E75" s="64"/>
      <c r="F75" s="64">
        <f t="shared" si="30"/>
        <v>0</v>
      </c>
      <c r="G75" s="64"/>
      <c r="H75" s="64">
        <f t="shared" si="31"/>
        <v>0</v>
      </c>
      <c r="I75" s="64">
        <f t="shared" si="32"/>
        <v>0</v>
      </c>
      <c r="J75" s="74"/>
    </row>
    <row r="76" spans="1:10" s="26" customFormat="1">
      <c r="A76" s="66"/>
      <c r="B76" s="63" t="s">
        <v>101</v>
      </c>
      <c r="C76" s="60">
        <v>13.6</v>
      </c>
      <c r="D76" s="65" t="s">
        <v>40</v>
      </c>
      <c r="E76" s="64"/>
      <c r="F76" s="64">
        <f t="shared" si="30"/>
        <v>0</v>
      </c>
      <c r="G76" s="64"/>
      <c r="H76" s="64">
        <f t="shared" si="31"/>
        <v>0</v>
      </c>
      <c r="I76" s="64">
        <f t="shared" si="32"/>
        <v>0</v>
      </c>
      <c r="J76" s="75"/>
    </row>
    <row r="77" spans="1:10" s="26" customFormat="1">
      <c r="A77" s="66"/>
      <c r="B77" s="63" t="s">
        <v>102</v>
      </c>
      <c r="C77" s="64">
        <v>96</v>
      </c>
      <c r="D77" s="65" t="s">
        <v>46</v>
      </c>
      <c r="E77" s="64"/>
      <c r="F77" s="64">
        <f t="shared" si="30"/>
        <v>0</v>
      </c>
      <c r="G77" s="64"/>
      <c r="H77" s="64">
        <f t="shared" si="31"/>
        <v>0</v>
      </c>
      <c r="I77" s="64">
        <f t="shared" si="32"/>
        <v>0</v>
      </c>
      <c r="J77" s="75"/>
    </row>
    <row r="78" spans="1:10" s="26" customFormat="1">
      <c r="A78" s="66"/>
      <c r="B78" s="63" t="s">
        <v>103</v>
      </c>
      <c r="C78" s="64">
        <v>1296</v>
      </c>
      <c r="D78" s="65" t="s">
        <v>50</v>
      </c>
      <c r="E78" s="64"/>
      <c r="F78" s="64">
        <f t="shared" si="30"/>
        <v>0</v>
      </c>
      <c r="G78" s="81"/>
      <c r="H78" s="64">
        <f t="shared" si="31"/>
        <v>0</v>
      </c>
      <c r="I78" s="64">
        <f t="shared" si="32"/>
        <v>0</v>
      </c>
      <c r="J78" s="76"/>
    </row>
    <row r="79" spans="1:10" s="26" customFormat="1">
      <c r="A79" s="66"/>
      <c r="B79" s="63" t="s">
        <v>104</v>
      </c>
      <c r="C79" s="64">
        <v>84</v>
      </c>
      <c r="D79" s="65" t="s">
        <v>37</v>
      </c>
      <c r="E79" s="64"/>
      <c r="F79" s="64">
        <f t="shared" si="30"/>
        <v>0</v>
      </c>
      <c r="G79" s="64"/>
      <c r="H79" s="64">
        <f t="shared" si="31"/>
        <v>0</v>
      </c>
      <c r="I79" s="64">
        <f t="shared" si="32"/>
        <v>0</v>
      </c>
      <c r="J79" s="75"/>
    </row>
    <row r="80" spans="1:10" s="26" customFormat="1">
      <c r="A80" s="101"/>
      <c r="B80" s="102" t="s">
        <v>105</v>
      </c>
      <c r="C80" s="103">
        <v>128</v>
      </c>
      <c r="D80" s="104" t="s">
        <v>37</v>
      </c>
      <c r="E80" s="103"/>
      <c r="F80" s="103">
        <f t="shared" si="30"/>
        <v>0</v>
      </c>
      <c r="G80" s="103"/>
      <c r="H80" s="103">
        <f t="shared" si="31"/>
        <v>0</v>
      </c>
      <c r="I80" s="103">
        <f t="shared" si="32"/>
        <v>0</v>
      </c>
      <c r="J80" s="105"/>
    </row>
    <row r="81" spans="1:10" s="26" customFormat="1">
      <c r="A81" s="106"/>
      <c r="B81" s="107" t="s">
        <v>112</v>
      </c>
      <c r="C81" s="108"/>
      <c r="D81" s="109"/>
      <c r="E81" s="108"/>
      <c r="F81" s="108">
        <f>SUM(F73:F80)</f>
        <v>0</v>
      </c>
      <c r="G81" s="108"/>
      <c r="H81" s="108">
        <f>SUM(H73:H80)</f>
        <v>0</v>
      </c>
      <c r="I81" s="108">
        <f>SUM(I73:I80)</f>
        <v>0</v>
      </c>
      <c r="J81" s="113">
        <f>(F81+H81)/4</f>
        <v>0</v>
      </c>
    </row>
    <row r="82" spans="1:10" s="26" customFormat="1">
      <c r="A82" s="148"/>
      <c r="B82" s="158"/>
      <c r="C82" s="159"/>
      <c r="D82" s="160"/>
      <c r="E82" s="159"/>
      <c r="F82" s="159"/>
      <c r="G82" s="159"/>
      <c r="H82" s="159"/>
      <c r="I82" s="159"/>
      <c r="J82" s="152"/>
    </row>
    <row r="83" spans="1:10" s="26" customFormat="1">
      <c r="A83" s="148"/>
      <c r="B83" s="149"/>
      <c r="C83" s="150"/>
      <c r="D83" s="151"/>
      <c r="E83" s="150"/>
      <c r="F83" s="150"/>
      <c r="G83" s="150"/>
      <c r="H83" s="150"/>
      <c r="I83" s="150"/>
      <c r="J83" s="152"/>
    </row>
    <row r="84" spans="1:10" s="26" customFormat="1" ht="21">
      <c r="A84" s="148"/>
      <c r="B84" s="149"/>
      <c r="C84" s="150"/>
      <c r="D84" s="151"/>
      <c r="E84" s="153" t="s">
        <v>155</v>
      </c>
      <c r="F84" s="190" t="s">
        <v>156</v>
      </c>
      <c r="G84" s="190"/>
      <c r="H84" s="190"/>
      <c r="I84" s="154" t="s">
        <v>157</v>
      </c>
      <c r="J84" s="152"/>
    </row>
    <row r="85" spans="1:10" s="26" customFormat="1" ht="21">
      <c r="A85" s="148"/>
      <c r="B85" s="149"/>
      <c r="C85" s="150"/>
      <c r="D85" s="151"/>
      <c r="E85" s="155"/>
      <c r="F85" s="190" t="s">
        <v>158</v>
      </c>
      <c r="G85" s="190"/>
      <c r="H85" s="190"/>
      <c r="I85" s="156"/>
      <c r="J85" s="152"/>
    </row>
    <row r="86" spans="1:10" s="26" customFormat="1" ht="20.25">
      <c r="A86" s="148"/>
      <c r="B86" s="149"/>
      <c r="C86" s="150"/>
      <c r="D86" s="151"/>
      <c r="E86" s="191" t="s">
        <v>159</v>
      </c>
      <c r="F86" s="191"/>
      <c r="G86" s="191"/>
      <c r="H86" s="191"/>
      <c r="I86" s="191"/>
      <c r="J86" s="152"/>
    </row>
    <row r="87" spans="1:10" s="26" customFormat="1" ht="20.25">
      <c r="A87" s="148"/>
      <c r="B87" s="149"/>
      <c r="C87" s="150"/>
      <c r="D87" s="151"/>
      <c r="E87" s="191" t="s">
        <v>160</v>
      </c>
      <c r="F87" s="191"/>
      <c r="G87" s="191"/>
      <c r="H87" s="191"/>
      <c r="I87" s="191"/>
      <c r="J87" s="152"/>
    </row>
    <row r="88" spans="1:10" s="26" customFormat="1">
      <c r="A88" s="157"/>
      <c r="B88" s="157"/>
      <c r="C88" s="157"/>
      <c r="D88" s="157"/>
      <c r="E88" s="157"/>
      <c r="F88" s="157"/>
      <c r="G88" s="157"/>
      <c r="H88" s="157"/>
      <c r="I88" s="157"/>
      <c r="J88" s="157"/>
    </row>
    <row r="89" spans="1:10">
      <c r="A89" s="28"/>
      <c r="F89" s="28"/>
      <c r="H89" s="28"/>
      <c r="I89" s="28"/>
    </row>
    <row r="90" spans="1:10">
      <c r="A90" s="28"/>
      <c r="F90" s="28"/>
      <c r="H90" s="28"/>
      <c r="I90" s="28"/>
    </row>
    <row r="91" spans="1:10">
      <c r="F91" s="28"/>
      <c r="H91" s="28"/>
      <c r="I91" s="28"/>
    </row>
    <row r="92" spans="1:10">
      <c r="F92" s="28"/>
      <c r="H92" s="28"/>
      <c r="I92" s="28"/>
    </row>
  </sheetData>
  <mergeCells count="15">
    <mergeCell ref="F84:H84"/>
    <mergeCell ref="F85:H85"/>
    <mergeCell ref="E86:I86"/>
    <mergeCell ref="E87:I87"/>
    <mergeCell ref="A5:A6"/>
    <mergeCell ref="B5:B6"/>
    <mergeCell ref="C5:C6"/>
    <mergeCell ref="D5:D6"/>
    <mergeCell ref="G5:H5"/>
    <mergeCell ref="J5:J6"/>
    <mergeCell ref="C2:F2"/>
    <mergeCell ref="C3:F3"/>
    <mergeCell ref="D4:H4"/>
    <mergeCell ref="E5:F5"/>
    <mergeCell ref="I5:I6"/>
  </mergeCells>
  <phoneticPr fontId="8" type="noConversion"/>
  <pageMargins left="0.39370078740157483" right="0.39370078740157483" top="0.59055118110236227" bottom="0.59055118110236227" header="0.31496062992125984" footer="0.31496062992125984"/>
  <pageSetup paperSize="9" scale="95" orientation="landscape" horizontalDpi="4294967293" r:id="rId1"/>
  <headerFooter>
    <oddHeader xml:space="preserve">&amp;R&amp;"TH SarabunPSK,Regular"&amp;16            
                แผ่นที่ &amp;P/4            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G7" sqref="G7"/>
    </sheetView>
  </sheetViews>
  <sheetFormatPr defaultRowHeight="21"/>
  <cols>
    <col min="1" max="1" width="5.875" style="1" customWidth="1"/>
    <col min="2" max="2" width="12.5" style="1" customWidth="1"/>
    <col min="3" max="3" width="9" style="1"/>
    <col min="4" max="4" width="8.375" style="1" customWidth="1"/>
    <col min="5" max="5" width="0.625" style="1" hidden="1" customWidth="1"/>
    <col min="6" max="6" width="13.25" style="1" customWidth="1"/>
    <col min="7" max="7" width="9" style="1"/>
    <col min="8" max="8" width="12.875" style="17" customWidth="1"/>
    <col min="9" max="16384" width="9" style="1"/>
  </cols>
  <sheetData>
    <row r="1" spans="1:9">
      <c r="A1" s="163" t="s">
        <v>11</v>
      </c>
      <c r="B1" s="163"/>
      <c r="C1" s="163"/>
      <c r="D1" s="163"/>
      <c r="E1" s="163"/>
      <c r="F1" s="163"/>
      <c r="G1" s="163"/>
      <c r="H1" s="163"/>
      <c r="I1" s="163"/>
    </row>
    <row r="2" spans="1:9">
      <c r="A2" s="193" t="s">
        <v>12</v>
      </c>
      <c r="B2" s="193"/>
      <c r="C2" s="193"/>
      <c r="D2" s="193"/>
      <c r="E2" s="193"/>
      <c r="F2" s="193"/>
      <c r="G2" s="193"/>
      <c r="H2" s="193"/>
      <c r="I2" s="193"/>
    </row>
    <row r="3" spans="1:9">
      <c r="A3" s="1" t="s">
        <v>48</v>
      </c>
    </row>
    <row r="4" spans="1:9">
      <c r="A4" s="1" t="s">
        <v>2</v>
      </c>
      <c r="C4" s="1" t="s">
        <v>133</v>
      </c>
    </row>
    <row r="5" spans="1:9">
      <c r="A5" s="1" t="s">
        <v>3</v>
      </c>
      <c r="C5" s="1" t="s">
        <v>52</v>
      </c>
    </row>
    <row r="6" spans="1:9">
      <c r="A6" s="1" t="s">
        <v>13</v>
      </c>
    </row>
    <row r="7" spans="1:9">
      <c r="A7" s="1" t="s">
        <v>5</v>
      </c>
      <c r="C7" s="1" t="s">
        <v>53</v>
      </c>
    </row>
    <row r="8" spans="1:9">
      <c r="A8" s="1" t="s">
        <v>152</v>
      </c>
    </row>
    <row r="9" spans="1:9">
      <c r="A9" s="1" t="s">
        <v>150</v>
      </c>
      <c r="C9" s="140" t="s">
        <v>151</v>
      </c>
    </row>
    <row r="10" spans="1:9">
      <c r="A10" s="1" t="s">
        <v>148</v>
      </c>
    </row>
    <row r="11" spans="1:9" ht="42">
      <c r="A11" s="22" t="s">
        <v>6</v>
      </c>
      <c r="B11" s="192" t="s">
        <v>7</v>
      </c>
      <c r="C11" s="192"/>
      <c r="D11" s="192"/>
      <c r="E11" s="192"/>
      <c r="F11" s="5" t="s">
        <v>17</v>
      </c>
      <c r="G11" s="5" t="s">
        <v>16</v>
      </c>
      <c r="H11" s="24" t="s">
        <v>14</v>
      </c>
      <c r="I11" s="22" t="s">
        <v>9</v>
      </c>
    </row>
    <row r="12" spans="1:9">
      <c r="A12" s="3">
        <v>1</v>
      </c>
      <c r="B12" s="165" t="s">
        <v>41</v>
      </c>
      <c r="C12" s="166"/>
      <c r="D12" s="166"/>
      <c r="E12" s="167"/>
      <c r="F12" s="34">
        <f>ปร.4ข!I23</f>
        <v>0</v>
      </c>
      <c r="G12" s="5" t="s">
        <v>44</v>
      </c>
      <c r="H12" s="41">
        <f>F12</f>
        <v>0</v>
      </c>
      <c r="I12" s="3"/>
    </row>
    <row r="13" spans="1:9">
      <c r="A13" s="3"/>
      <c r="B13" s="168"/>
      <c r="C13" s="168"/>
      <c r="D13" s="168"/>
      <c r="E13" s="168"/>
      <c r="F13" s="3"/>
      <c r="G13" s="3"/>
      <c r="H13" s="19"/>
      <c r="I13" s="3"/>
    </row>
    <row r="14" spans="1:9">
      <c r="A14" s="3"/>
      <c r="B14" s="168"/>
      <c r="C14" s="168"/>
      <c r="D14" s="168"/>
      <c r="E14" s="168"/>
      <c r="F14" s="3"/>
      <c r="G14" s="3"/>
      <c r="H14" s="19"/>
      <c r="I14" s="3"/>
    </row>
    <row r="15" spans="1:9">
      <c r="A15" s="3"/>
      <c r="B15" s="168"/>
      <c r="C15" s="168"/>
      <c r="D15" s="168"/>
      <c r="E15" s="168"/>
      <c r="F15" s="3"/>
      <c r="G15" s="3"/>
      <c r="H15" s="19"/>
      <c r="I15" s="3"/>
    </row>
    <row r="16" spans="1:9">
      <c r="A16" s="3"/>
      <c r="B16" s="168"/>
      <c r="C16" s="168"/>
      <c r="D16" s="168"/>
      <c r="E16" s="168"/>
      <c r="F16" s="3"/>
      <c r="G16" s="3"/>
      <c r="H16" s="19"/>
      <c r="I16" s="3"/>
    </row>
    <row r="17" spans="1:9">
      <c r="A17" s="3"/>
      <c r="B17" s="168"/>
      <c r="C17" s="168"/>
      <c r="D17" s="168"/>
      <c r="E17" s="168"/>
      <c r="F17" s="3"/>
      <c r="G17" s="3"/>
      <c r="H17" s="19"/>
      <c r="I17" s="3"/>
    </row>
    <row r="18" spans="1:9">
      <c r="A18" s="3"/>
      <c r="B18" s="168"/>
      <c r="C18" s="168"/>
      <c r="D18" s="168"/>
      <c r="E18" s="168"/>
      <c r="F18" s="3"/>
      <c r="G18" s="3"/>
      <c r="H18" s="19"/>
      <c r="I18" s="3"/>
    </row>
    <row r="19" spans="1:9">
      <c r="A19" s="3"/>
      <c r="B19" s="168"/>
      <c r="C19" s="168"/>
      <c r="D19" s="168"/>
      <c r="E19" s="168"/>
      <c r="F19" s="3"/>
      <c r="G19" s="3"/>
      <c r="H19" s="19"/>
      <c r="I19" s="3"/>
    </row>
    <row r="20" spans="1:9">
      <c r="A20" s="3"/>
      <c r="B20" s="168"/>
      <c r="C20" s="168"/>
      <c r="D20" s="168"/>
      <c r="E20" s="168"/>
      <c r="F20" s="3"/>
      <c r="G20" s="3"/>
      <c r="H20" s="19"/>
      <c r="I20" s="3"/>
    </row>
    <row r="21" spans="1:9">
      <c r="A21" s="3"/>
      <c r="B21" s="168"/>
      <c r="C21" s="168"/>
      <c r="D21" s="168"/>
      <c r="E21" s="168"/>
      <c r="F21" s="3"/>
      <c r="G21" s="3"/>
      <c r="H21" s="19"/>
      <c r="I21" s="3"/>
    </row>
    <row r="22" spans="1:9">
      <c r="A22" s="3"/>
      <c r="B22" s="168"/>
      <c r="C22" s="168"/>
      <c r="D22" s="168"/>
      <c r="E22" s="168"/>
      <c r="F22" s="3"/>
      <c r="G22" s="3"/>
      <c r="H22" s="19"/>
      <c r="I22" s="3"/>
    </row>
    <row r="23" spans="1:9">
      <c r="A23" s="192" t="s">
        <v>18</v>
      </c>
      <c r="B23" s="168" t="s">
        <v>27</v>
      </c>
      <c r="C23" s="168"/>
      <c r="D23" s="168"/>
      <c r="E23" s="168"/>
      <c r="F23" s="168"/>
      <c r="G23" s="168"/>
      <c r="H23" s="41">
        <f>H12</f>
        <v>0</v>
      </c>
      <c r="I23" s="3"/>
    </row>
    <row r="24" spans="1:9">
      <c r="A24" s="192"/>
      <c r="B24" s="168" t="str">
        <f>BAHTTEXT(H23)</f>
        <v>ศูนย์บาทถ้วน</v>
      </c>
      <c r="C24" s="168"/>
      <c r="D24" s="168"/>
      <c r="E24" s="168"/>
      <c r="F24" s="168"/>
      <c r="G24" s="168"/>
      <c r="H24" s="19"/>
      <c r="I24" s="3"/>
    </row>
    <row r="27" spans="1:9">
      <c r="D27" s="141" t="s">
        <v>155</v>
      </c>
      <c r="E27" s="147" t="s">
        <v>161</v>
      </c>
      <c r="F27" s="181"/>
      <c r="G27" s="181"/>
      <c r="H27" s="181"/>
      <c r="I27" s="142" t="s">
        <v>157</v>
      </c>
    </row>
    <row r="28" spans="1:9">
      <c r="E28" s="145"/>
      <c r="F28" s="181" t="s">
        <v>162</v>
      </c>
      <c r="G28" s="181"/>
      <c r="H28" s="181"/>
    </row>
    <row r="29" spans="1:9">
      <c r="D29" s="182" t="s">
        <v>159</v>
      </c>
      <c r="E29" s="182"/>
      <c r="F29" s="182"/>
      <c r="G29" s="182"/>
      <c r="H29" s="182"/>
    </row>
    <row r="30" spans="1:9">
      <c r="D30" s="182" t="s">
        <v>160</v>
      </c>
      <c r="E30" s="182"/>
      <c r="F30" s="182"/>
      <c r="G30" s="182"/>
      <c r="H30" s="182"/>
    </row>
  </sheetData>
  <mergeCells count="21">
    <mergeCell ref="D29:H29"/>
    <mergeCell ref="D30:H30"/>
    <mergeCell ref="F27:H27"/>
    <mergeCell ref="F28:H28"/>
    <mergeCell ref="B14:E14"/>
    <mergeCell ref="B16:E16"/>
    <mergeCell ref="B17:E17"/>
    <mergeCell ref="B15:E15"/>
    <mergeCell ref="A1:I1"/>
    <mergeCell ref="A2:I2"/>
    <mergeCell ref="B11:E11"/>
    <mergeCell ref="B12:E12"/>
    <mergeCell ref="B13:E13"/>
    <mergeCell ref="A23:A24"/>
    <mergeCell ref="B23:G23"/>
    <mergeCell ref="B24:G24"/>
    <mergeCell ref="B18:E18"/>
    <mergeCell ref="B19:E19"/>
    <mergeCell ref="B21:E21"/>
    <mergeCell ref="B22:E22"/>
    <mergeCell ref="B20:E20"/>
  </mergeCells>
  <phoneticPr fontId="8" type="noConversion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6" workbookViewId="0">
      <selection activeCell="A4" sqref="A4"/>
    </sheetView>
  </sheetViews>
  <sheetFormatPr defaultRowHeight="21"/>
  <cols>
    <col min="1" max="1" width="5" style="7" customWidth="1"/>
    <col min="2" max="2" width="43.375" style="1" customWidth="1"/>
    <col min="3" max="3" width="7" style="1" customWidth="1"/>
    <col min="4" max="4" width="6.875" style="1" customWidth="1"/>
    <col min="5" max="5" width="10.25" style="17" customWidth="1"/>
    <col min="6" max="6" width="11.625" style="17" customWidth="1"/>
    <col min="7" max="7" width="8.125" style="1" customWidth="1"/>
    <col min="8" max="8" width="6.875" style="1" customWidth="1"/>
    <col min="9" max="9" width="11.5" style="1" customWidth="1"/>
    <col min="10" max="10" width="12.25" style="1" customWidth="1"/>
    <col min="11" max="16384" width="9" style="1"/>
  </cols>
  <sheetData>
    <row r="1" spans="1:10">
      <c r="A1" s="93" t="s">
        <v>139</v>
      </c>
      <c r="B1" s="95"/>
      <c r="C1" s="95"/>
      <c r="D1" s="95"/>
      <c r="E1" s="96"/>
      <c r="F1" s="96"/>
      <c r="G1" s="95"/>
      <c r="H1" s="1" t="s">
        <v>141</v>
      </c>
      <c r="J1" s="95" t="s">
        <v>140</v>
      </c>
    </row>
    <row r="2" spans="1:10">
      <c r="A2" s="52" t="s">
        <v>54</v>
      </c>
      <c r="C2" s="194"/>
      <c r="D2" s="194"/>
      <c r="E2" s="194"/>
      <c r="F2" s="194"/>
      <c r="H2" s="17" t="s">
        <v>13</v>
      </c>
    </row>
    <row r="3" spans="1:10">
      <c r="A3" s="52" t="s">
        <v>55</v>
      </c>
      <c r="C3" s="194"/>
      <c r="D3" s="194"/>
      <c r="E3" s="194"/>
      <c r="F3" s="194"/>
      <c r="H3" s="17"/>
      <c r="I3" s="16"/>
    </row>
    <row r="4" spans="1:10">
      <c r="A4" s="1" t="s">
        <v>148</v>
      </c>
      <c r="D4" s="195" t="s">
        <v>153</v>
      </c>
      <c r="E4" s="195"/>
      <c r="F4" s="195"/>
      <c r="G4" s="195"/>
      <c r="H4" s="195"/>
    </row>
    <row r="5" spans="1:10">
      <c r="A5" s="196" t="s">
        <v>19</v>
      </c>
      <c r="B5" s="196" t="s">
        <v>7</v>
      </c>
      <c r="C5" s="196" t="s">
        <v>20</v>
      </c>
      <c r="D5" s="196" t="s">
        <v>21</v>
      </c>
      <c r="E5" s="196" t="s">
        <v>22</v>
      </c>
      <c r="F5" s="196"/>
      <c r="G5" s="196" t="s">
        <v>23</v>
      </c>
      <c r="H5" s="196"/>
      <c r="I5" s="196" t="s">
        <v>24</v>
      </c>
      <c r="J5" s="196" t="s">
        <v>9</v>
      </c>
    </row>
    <row r="6" spans="1:10">
      <c r="A6" s="196"/>
      <c r="B6" s="196"/>
      <c r="C6" s="196"/>
      <c r="D6" s="196"/>
      <c r="E6" s="18" t="s">
        <v>25</v>
      </c>
      <c r="F6" s="18" t="s">
        <v>15</v>
      </c>
      <c r="G6" s="6" t="s">
        <v>25</v>
      </c>
      <c r="H6" s="6" t="s">
        <v>15</v>
      </c>
      <c r="I6" s="196"/>
      <c r="J6" s="196"/>
    </row>
    <row r="7" spans="1:10">
      <c r="A7" s="6"/>
      <c r="B7" s="15" t="s">
        <v>41</v>
      </c>
      <c r="C7" s="6"/>
      <c r="D7" s="6"/>
      <c r="E7" s="18"/>
      <c r="F7" s="18"/>
      <c r="G7" s="6"/>
      <c r="H7" s="6"/>
      <c r="I7" s="6"/>
      <c r="J7" s="3"/>
    </row>
    <row r="8" spans="1:10" s="50" customFormat="1">
      <c r="A8" s="71"/>
      <c r="B8" s="72" t="s">
        <v>114</v>
      </c>
      <c r="C8" s="68"/>
      <c r="D8" s="69"/>
      <c r="E8" s="68"/>
      <c r="F8" s="68"/>
      <c r="G8" s="68"/>
      <c r="H8" s="68"/>
      <c r="I8" s="68"/>
      <c r="J8" s="75"/>
    </row>
    <row r="9" spans="1:10" s="50" customFormat="1">
      <c r="A9" s="90">
        <v>1</v>
      </c>
      <c r="B9" s="63" t="s">
        <v>129</v>
      </c>
      <c r="C9" s="64">
        <v>2</v>
      </c>
      <c r="D9" s="65" t="s">
        <v>38</v>
      </c>
      <c r="E9" s="64"/>
      <c r="F9" s="64">
        <f>ROUND(C9*E9,2)</f>
        <v>0</v>
      </c>
      <c r="G9" s="64">
        <v>0</v>
      </c>
      <c r="H9" s="64">
        <f t="shared" ref="H9:H11" si="0">ROUND(C9*G9,2)</f>
        <v>0</v>
      </c>
      <c r="I9" s="64">
        <f>F9+H9</f>
        <v>0</v>
      </c>
      <c r="J9" s="75">
        <v>45500</v>
      </c>
    </row>
    <row r="10" spans="1:10" s="50" customFormat="1">
      <c r="A10" s="90">
        <v>2</v>
      </c>
      <c r="B10" s="63" t="s">
        <v>125</v>
      </c>
      <c r="C10" s="64">
        <v>4</v>
      </c>
      <c r="D10" s="65" t="s">
        <v>38</v>
      </c>
      <c r="E10" s="64"/>
      <c r="F10" s="64">
        <f t="shared" ref="F10:F11" si="1">ROUND(C10*E10,2)</f>
        <v>0</v>
      </c>
      <c r="G10" s="64">
        <v>0</v>
      </c>
      <c r="H10" s="64">
        <f t="shared" si="0"/>
        <v>0</v>
      </c>
      <c r="I10" s="64">
        <f t="shared" ref="I10:I11" si="2">F10+H10</f>
        <v>0</v>
      </c>
      <c r="J10" s="75"/>
    </row>
    <row r="11" spans="1:10" s="50" customFormat="1">
      <c r="A11" s="90">
        <v>3</v>
      </c>
      <c r="B11" s="63" t="s">
        <v>126</v>
      </c>
      <c r="C11" s="64">
        <v>4</v>
      </c>
      <c r="D11" s="65" t="s">
        <v>38</v>
      </c>
      <c r="E11" s="64"/>
      <c r="F11" s="64">
        <f t="shared" si="1"/>
        <v>0</v>
      </c>
      <c r="G11" s="64">
        <v>0</v>
      </c>
      <c r="H11" s="64">
        <f t="shared" si="0"/>
        <v>0</v>
      </c>
      <c r="I11" s="64">
        <f t="shared" si="2"/>
        <v>0</v>
      </c>
      <c r="J11" s="75">
        <v>48685</v>
      </c>
    </row>
    <row r="12" spans="1:10" s="50" customFormat="1">
      <c r="A12" s="90"/>
      <c r="B12" s="63" t="s">
        <v>115</v>
      </c>
      <c r="C12" s="60"/>
      <c r="D12" s="61"/>
      <c r="E12" s="60"/>
      <c r="F12" s="60"/>
      <c r="G12" s="60"/>
      <c r="H12" s="60"/>
      <c r="I12" s="60"/>
      <c r="J12" s="75"/>
    </row>
    <row r="13" spans="1:10" s="50" customFormat="1">
      <c r="A13" s="90"/>
      <c r="B13" s="63" t="s">
        <v>116</v>
      </c>
      <c r="C13" s="68"/>
      <c r="D13" s="69"/>
      <c r="E13" s="68"/>
      <c r="F13" s="68"/>
      <c r="G13" s="68"/>
      <c r="H13" s="68"/>
      <c r="I13" s="68"/>
      <c r="J13" s="75"/>
    </row>
    <row r="14" spans="1:10" s="51" customFormat="1">
      <c r="A14" s="90"/>
      <c r="B14" s="63" t="s">
        <v>117</v>
      </c>
      <c r="C14" s="68"/>
      <c r="D14" s="69"/>
      <c r="E14" s="68"/>
      <c r="F14" s="68"/>
      <c r="G14" s="68"/>
      <c r="H14" s="68"/>
      <c r="I14" s="68"/>
      <c r="J14" s="75">
        <v>286760</v>
      </c>
    </row>
    <row r="15" spans="1:10" s="51" customFormat="1">
      <c r="A15" s="90"/>
      <c r="B15" s="63" t="s">
        <v>118</v>
      </c>
      <c r="C15" s="68"/>
      <c r="D15" s="69"/>
      <c r="E15" s="68"/>
      <c r="F15" s="68"/>
      <c r="G15" s="68"/>
      <c r="H15" s="68"/>
      <c r="I15" s="68"/>
      <c r="J15" s="75">
        <v>286000</v>
      </c>
    </row>
    <row r="16" spans="1:10" s="51" customFormat="1">
      <c r="A16" s="90">
        <v>4</v>
      </c>
      <c r="B16" s="63" t="s">
        <v>127</v>
      </c>
      <c r="C16" s="64">
        <v>1</v>
      </c>
      <c r="D16" s="65" t="s">
        <v>38</v>
      </c>
      <c r="E16" s="64"/>
      <c r="F16" s="64">
        <f>ROUND(C16*E16,2)</f>
        <v>0</v>
      </c>
      <c r="G16" s="64">
        <v>0</v>
      </c>
      <c r="H16" s="64">
        <f t="shared" ref="H16" si="3">ROUND(C16*G16,2)</f>
        <v>0</v>
      </c>
      <c r="I16" s="64">
        <f>F16+H16</f>
        <v>0</v>
      </c>
      <c r="J16" s="75"/>
    </row>
    <row r="17" spans="1:10" s="51" customFormat="1">
      <c r="A17" s="66"/>
      <c r="B17" s="63" t="s">
        <v>119</v>
      </c>
      <c r="C17" s="60"/>
      <c r="D17" s="61"/>
      <c r="E17" s="60"/>
      <c r="F17" s="60"/>
      <c r="G17" s="60"/>
      <c r="H17" s="60"/>
      <c r="I17" s="60"/>
      <c r="J17" s="75"/>
    </row>
    <row r="18" spans="1:10" s="51" customFormat="1">
      <c r="A18" s="66"/>
      <c r="B18" s="63" t="s">
        <v>120</v>
      </c>
      <c r="C18" s="60"/>
      <c r="D18" s="61"/>
      <c r="E18" s="60"/>
      <c r="F18" s="60"/>
      <c r="G18" s="60"/>
      <c r="H18" s="60"/>
      <c r="I18" s="60"/>
      <c r="J18" s="75"/>
    </row>
    <row r="19" spans="1:10" s="51" customFormat="1">
      <c r="A19" s="66"/>
      <c r="B19" s="63" t="s">
        <v>121</v>
      </c>
      <c r="C19" s="60"/>
      <c r="D19" s="61"/>
      <c r="E19" s="60"/>
      <c r="F19" s="60"/>
      <c r="G19" s="60"/>
      <c r="H19" s="60"/>
      <c r="I19" s="60"/>
      <c r="J19" s="75"/>
    </row>
    <row r="20" spans="1:10" s="50" customFormat="1">
      <c r="A20" s="66"/>
      <c r="B20" s="63" t="s">
        <v>122</v>
      </c>
      <c r="C20" s="60"/>
      <c r="D20" s="61"/>
      <c r="E20" s="60"/>
      <c r="F20" s="60"/>
      <c r="G20" s="60"/>
      <c r="H20" s="60"/>
      <c r="I20" s="60"/>
      <c r="J20" s="75"/>
    </row>
    <row r="21" spans="1:10" s="51" customFormat="1">
      <c r="A21" s="66"/>
      <c r="B21" s="63" t="s">
        <v>123</v>
      </c>
      <c r="C21" s="60"/>
      <c r="D21" s="61"/>
      <c r="E21" s="60"/>
      <c r="F21" s="60"/>
      <c r="G21" s="60"/>
      <c r="H21" s="60"/>
      <c r="I21" s="60"/>
      <c r="J21" s="70"/>
    </row>
    <row r="22" spans="1:10" s="51" customFormat="1">
      <c r="A22" s="101"/>
      <c r="B22" s="102" t="s">
        <v>124</v>
      </c>
      <c r="C22" s="125"/>
      <c r="D22" s="126"/>
      <c r="E22" s="125"/>
      <c r="F22" s="125"/>
      <c r="G22" s="125"/>
      <c r="H22" s="125"/>
      <c r="I22" s="125"/>
      <c r="J22" s="127"/>
    </row>
    <row r="23" spans="1:10" s="51" customFormat="1">
      <c r="A23" s="106"/>
      <c r="B23" s="107" t="s">
        <v>128</v>
      </c>
      <c r="C23" s="108"/>
      <c r="D23" s="109"/>
      <c r="E23" s="108"/>
      <c r="F23" s="108">
        <f>SUM(F8:F22)</f>
        <v>0</v>
      </c>
      <c r="G23" s="108"/>
      <c r="H23" s="108"/>
      <c r="I23" s="108">
        <f>SUM(I9:I22)</f>
        <v>0</v>
      </c>
      <c r="J23" s="115"/>
    </row>
    <row r="24" spans="1:10">
      <c r="A24" s="2"/>
    </row>
    <row r="25" spans="1:10">
      <c r="A25" s="2"/>
    </row>
    <row r="26" spans="1:10">
      <c r="A26" s="2"/>
    </row>
    <row r="27" spans="1:10">
      <c r="A27" s="2"/>
      <c r="D27" s="141" t="s">
        <v>155</v>
      </c>
      <c r="E27" s="181" t="s">
        <v>156</v>
      </c>
      <c r="F27" s="181"/>
      <c r="G27" s="181"/>
      <c r="H27" s="142" t="s">
        <v>157</v>
      </c>
    </row>
    <row r="28" spans="1:10">
      <c r="A28" s="2"/>
      <c r="D28" s="143"/>
      <c r="E28" s="181" t="s">
        <v>158</v>
      </c>
      <c r="F28" s="181"/>
      <c r="G28" s="181"/>
      <c r="H28" s="144"/>
    </row>
    <row r="29" spans="1:10">
      <c r="A29" s="2"/>
      <c r="D29" s="182" t="s">
        <v>159</v>
      </c>
      <c r="E29" s="182"/>
      <c r="F29" s="182"/>
      <c r="G29" s="182"/>
      <c r="H29" s="182"/>
    </row>
    <row r="30" spans="1:10">
      <c r="D30" s="182" t="s">
        <v>160</v>
      </c>
      <c r="E30" s="182"/>
      <c r="F30" s="182"/>
      <c r="G30" s="182"/>
      <c r="H30" s="182"/>
    </row>
  </sheetData>
  <mergeCells count="15">
    <mergeCell ref="E27:G27"/>
    <mergeCell ref="E28:G28"/>
    <mergeCell ref="D29:H29"/>
    <mergeCell ref="D30:H30"/>
    <mergeCell ref="J5:J6"/>
    <mergeCell ref="I5:I6"/>
    <mergeCell ref="C2:F2"/>
    <mergeCell ref="C3:F3"/>
    <mergeCell ref="D4:H4"/>
    <mergeCell ref="A5:A6"/>
    <mergeCell ref="B5:B6"/>
    <mergeCell ref="C5:C6"/>
    <mergeCell ref="D5:D6"/>
    <mergeCell ref="E5:F5"/>
    <mergeCell ref="G5:H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ปร.6</vt:lpstr>
      <vt:lpstr>ปร.5ก</vt:lpstr>
      <vt:lpstr>ปร.4ก</vt:lpstr>
      <vt:lpstr>ปร.5ข</vt:lpstr>
      <vt:lpstr>ปร.4ข</vt:lpstr>
      <vt:lpstr>ปร.4ก!Print_Area</vt:lpstr>
      <vt:lpstr>ปร.4ก!Print_Titles</vt:lpstr>
      <vt:lpstr>ปร.4ข!Print_Titles</vt:lpstr>
    </vt:vector>
  </TitlesOfParts>
  <Company>Code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Source</dc:creator>
  <cp:lastModifiedBy>User</cp:lastModifiedBy>
  <cp:lastPrinted>2019-01-23T04:43:06Z</cp:lastPrinted>
  <dcterms:created xsi:type="dcterms:W3CDTF">2012-11-20T02:53:28Z</dcterms:created>
  <dcterms:modified xsi:type="dcterms:W3CDTF">2019-03-07T05:21:31Z</dcterms:modified>
</cp:coreProperties>
</file>